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updateLinks="never"/>
  <mc:AlternateContent xmlns:mc="http://schemas.openxmlformats.org/markup-compatibility/2006">
    <mc:Choice Requires="x15">
      <x15ac:absPath xmlns:x15ac="http://schemas.microsoft.com/office/spreadsheetml/2010/11/ac" url="C:\Users\glach\Documents\VA COVID\"/>
    </mc:Choice>
  </mc:AlternateContent>
  <xr:revisionPtr revIDLastSave="0" documentId="13_ncr:1_{3F5956E5-5E0F-433D-9813-B18EE8BBE138}" xr6:coauthVersionLast="45" xr6:coauthVersionMax="45" xr10:uidLastSave="{00000000-0000-0000-0000-000000000000}"/>
  <bookViews>
    <workbookView xWindow="3075" yWindow="3075" windowWidth="21600" windowHeight="11385" xr2:uid="{CDB5CA39-3657-4870-80C9-976261197C47}"/>
  </bookViews>
  <sheets>
    <sheet name="Introduction" sheetId="1" r:id="rId1"/>
    <sheet name="VirginiaUpside" sheetId="2" r:id="rId2"/>
    <sheet name="VirginiaBaseline" sheetId="3" r:id="rId3"/>
    <sheet name="VirginiaDownside" sheetId="4" r:id="rId4"/>
  </sheets>
  <externalReferences>
    <externalReference r:id="rId5"/>
  </externalReferences>
  <definedNames>
    <definedName name="data1">#REF!</definedName>
    <definedName name="dates1">#REF!</definedName>
    <definedName name="indc1">#REF!</definedName>
    <definedName name="VAdata">[1]AnalysisState!$D$22:$BQ$103</definedName>
    <definedName name="VAdates">[1]AnalysisState!$D$16:$BQ$16</definedName>
    <definedName name="VAindicators">[1]AnalysisState!$A$22:$A$103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4" l="1"/>
  <c r="E7" i="3"/>
  <c r="E7" i="2"/>
  <c r="G47" i="4"/>
  <c r="F44" i="4"/>
  <c r="B44" i="4"/>
  <c r="F43" i="4"/>
  <c r="B43" i="4"/>
  <c r="F42" i="4"/>
  <c r="B42" i="4"/>
  <c r="F41" i="4"/>
  <c r="B41" i="4"/>
  <c r="F40" i="4"/>
  <c r="F39" i="4"/>
  <c r="C36" i="4"/>
  <c r="B36" i="4"/>
  <c r="C35" i="4"/>
  <c r="B35" i="4" s="1"/>
  <c r="C34" i="4"/>
  <c r="B34" i="4"/>
  <c r="B33" i="4"/>
  <c r="B32" i="4"/>
  <c r="B31" i="4"/>
  <c r="B30" i="4"/>
  <c r="B28" i="4"/>
  <c r="B27" i="4"/>
  <c r="B26" i="4"/>
  <c r="F25" i="4"/>
  <c r="B25" i="4"/>
  <c r="B24" i="4"/>
  <c r="F23" i="4"/>
  <c r="B23" i="4"/>
  <c r="B22" i="4"/>
  <c r="B21" i="4"/>
  <c r="B19" i="4"/>
  <c r="B18" i="4"/>
  <c r="B17" i="4"/>
  <c r="B16" i="4"/>
  <c r="B15" i="4"/>
  <c r="B14" i="4"/>
  <c r="B13" i="4"/>
  <c r="B12" i="4"/>
  <c r="B11" i="4"/>
  <c r="BK10" i="4"/>
  <c r="BJ10" i="4"/>
  <c r="BC10" i="4"/>
  <c r="BB10" i="4"/>
  <c r="AT10" i="4"/>
  <c r="AM10" i="4"/>
  <c r="AL10" i="4"/>
  <c r="AF10" i="4"/>
  <c r="AE10" i="4"/>
  <c r="AD10" i="4"/>
  <c r="V10" i="4"/>
  <c r="U10" i="4"/>
  <c r="T10" i="4"/>
  <c r="M10" i="4"/>
  <c r="L10" i="4"/>
  <c r="AZ9" i="4"/>
  <c r="AB9" i="4"/>
  <c r="X9" i="4"/>
  <c r="BH5" i="4"/>
  <c r="BC5" i="4"/>
  <c r="BA5" i="4"/>
  <c r="AZ5" i="4"/>
  <c r="AT5" i="4"/>
  <c r="AS5" i="4"/>
  <c r="AR5" i="4"/>
  <c r="AL5" i="4"/>
  <c r="AK5" i="4"/>
  <c r="AJ5" i="4"/>
  <c r="AB5" i="4"/>
  <c r="W5" i="4"/>
  <c r="U5" i="4"/>
  <c r="M5" i="4"/>
  <c r="I5" i="4"/>
  <c r="H5" i="4"/>
  <c r="BO4" i="4"/>
  <c r="BO10" i="4" s="1"/>
  <c r="BN4" i="4"/>
  <c r="BN10" i="4" s="1"/>
  <c r="BM4" i="4"/>
  <c r="BL4" i="4"/>
  <c r="BL10" i="4" s="1"/>
  <c r="BI10" i="4"/>
  <c r="BH10" i="4"/>
  <c r="BF10" i="4"/>
  <c r="BA10" i="4"/>
  <c r="AZ10" i="4"/>
  <c r="AY5" i="4"/>
  <c r="AX10" i="4"/>
  <c r="AU10" i="4"/>
  <c r="AS10" i="4"/>
  <c r="AR10" i="4"/>
  <c r="AP5" i="4"/>
  <c r="AM5" i="4"/>
  <c r="AK10" i="4"/>
  <c r="AJ10" i="4"/>
  <c r="AI10" i="4"/>
  <c r="AH5" i="4"/>
  <c r="AC10" i="4"/>
  <c r="AB10" i="4"/>
  <c r="BZ3" i="4"/>
  <c r="BT3" i="4"/>
  <c r="BN1" i="4" s="1"/>
  <c r="BR3" i="4"/>
  <c r="BQ3" i="4"/>
  <c r="BK1" i="4" s="1"/>
  <c r="BO3" i="4"/>
  <c r="BI1" i="4" s="1"/>
  <c r="BL3" i="4"/>
  <c r="BL9" i="4" s="1"/>
  <c r="BW3" i="4"/>
  <c r="BQ1" i="4" s="1"/>
  <c r="BV3" i="4"/>
  <c r="BP1" i="4" s="1"/>
  <c r="BI5" i="4"/>
  <c r="BB1" i="4"/>
  <c r="BS3" i="4"/>
  <c r="AX1" i="4"/>
  <c r="BN3" i="4"/>
  <c r="AT1" i="4"/>
  <c r="AP1" i="4"/>
  <c r="AO1" i="4"/>
  <c r="AM1" i="4"/>
  <c r="AL1" i="4"/>
  <c r="AD5" i="4"/>
  <c r="AC5" i="4"/>
  <c r="V5" i="4"/>
  <c r="T9" i="4"/>
  <c r="S5" i="4"/>
  <c r="P9" i="4"/>
  <c r="N5" i="4"/>
  <c r="L5" i="4"/>
  <c r="I10" i="4"/>
  <c r="H10" i="4"/>
  <c r="BO2" i="4"/>
  <c r="BN2" i="4"/>
  <c r="BM2" i="4"/>
  <c r="BL2" i="4"/>
  <c r="BK5" i="4"/>
  <c r="BF5" i="4"/>
  <c r="BQ2" i="4"/>
  <c r="BP2" i="4"/>
  <c r="AU5" i="4"/>
  <c r="AE5" i="4"/>
  <c r="Z5" i="4"/>
  <c r="Y2" i="4"/>
  <c r="X2" i="4"/>
  <c r="X5" i="4" s="1"/>
  <c r="W10" i="4"/>
  <c r="S10" i="4"/>
  <c r="R10" i="4"/>
  <c r="Q10" i="4"/>
  <c r="P10" i="4"/>
  <c r="N10" i="4"/>
  <c r="BM1" i="4"/>
  <c r="BL1" i="4"/>
  <c r="BH1" i="4"/>
  <c r="BE1" i="4"/>
  <c r="BA1" i="4"/>
  <c r="AZ1" i="4"/>
  <c r="AY1" i="4"/>
  <c r="AW1" i="4"/>
  <c r="AV1" i="4"/>
  <c r="AS1" i="4"/>
  <c r="AR1" i="4"/>
  <c r="AQ1" i="4"/>
  <c r="AN1" i="4"/>
  <c r="AK1" i="4"/>
  <c r="AJ1" i="4"/>
  <c r="AI1" i="4"/>
  <c r="G47" i="3"/>
  <c r="F44" i="3"/>
  <c r="B44" i="3"/>
  <c r="F43" i="3"/>
  <c r="B43" i="3"/>
  <c r="F42" i="3"/>
  <c r="B42" i="3"/>
  <c r="F41" i="3"/>
  <c r="B41" i="3"/>
  <c r="F40" i="3"/>
  <c r="F39" i="3"/>
  <c r="C36" i="3"/>
  <c r="B36" i="3"/>
  <c r="C35" i="3"/>
  <c r="B35" i="3"/>
  <c r="C34" i="3"/>
  <c r="B34" i="3"/>
  <c r="B33" i="3"/>
  <c r="B32" i="3"/>
  <c r="B31" i="3"/>
  <c r="B30" i="3"/>
  <c r="B28" i="3"/>
  <c r="B27" i="3"/>
  <c r="B26" i="3"/>
  <c r="F25" i="3"/>
  <c r="B25" i="3"/>
  <c r="B24" i="3"/>
  <c r="F23" i="3"/>
  <c r="B23" i="3"/>
  <c r="B22" i="3"/>
  <c r="B21" i="3"/>
  <c r="B19" i="3"/>
  <c r="B18" i="3"/>
  <c r="B17" i="3"/>
  <c r="B16" i="3"/>
  <c r="B15" i="3"/>
  <c r="B14" i="3"/>
  <c r="B13" i="3"/>
  <c r="B12" i="3"/>
  <c r="B11" i="3"/>
  <c r="BI10" i="3"/>
  <c r="BH10" i="3"/>
  <c r="BE10" i="3"/>
  <c r="BD10" i="3"/>
  <c r="BA10" i="3"/>
  <c r="AZ10" i="3"/>
  <c r="AW10" i="3"/>
  <c r="AV10" i="3"/>
  <c r="AR10" i="3"/>
  <c r="AQ10" i="3"/>
  <c r="AO10" i="3"/>
  <c r="AN10" i="3"/>
  <c r="AI10" i="3"/>
  <c r="AG10" i="3"/>
  <c r="AF10" i="3"/>
  <c r="AD10" i="3"/>
  <c r="AC10" i="3"/>
  <c r="W10" i="3"/>
  <c r="R10" i="3"/>
  <c r="Q10" i="3"/>
  <c r="P10" i="3"/>
  <c r="O10" i="3"/>
  <c r="L10" i="3"/>
  <c r="I10" i="3"/>
  <c r="H10" i="3"/>
  <c r="AZ9" i="3"/>
  <c r="X9" i="3"/>
  <c r="BD5" i="3"/>
  <c r="AW5" i="3"/>
  <c r="AN5" i="3"/>
  <c r="AM5" i="3"/>
  <c r="AC5" i="3"/>
  <c r="W5" i="3"/>
  <c r="R5" i="3"/>
  <c r="O5" i="3"/>
  <c r="N5" i="3"/>
  <c r="H5" i="3"/>
  <c r="BQ4" i="3"/>
  <c r="BP4" i="3"/>
  <c r="BJ5" i="3"/>
  <c r="BF5" i="3"/>
  <c r="BC5" i="3"/>
  <c r="BM4" i="3"/>
  <c r="BM10" i="3" s="1"/>
  <c r="AT10" i="3"/>
  <c r="AS10" i="3"/>
  <c r="AM10" i="3"/>
  <c r="AK10" i="3"/>
  <c r="AD5" i="3"/>
  <c r="BU3" i="3"/>
  <c r="BO1" i="3" s="1"/>
  <c r="BT3" i="3"/>
  <c r="BN1" i="3" s="1"/>
  <c r="BO3" i="3"/>
  <c r="BI1" i="3" s="1"/>
  <c r="BM3" i="3"/>
  <c r="BY3" i="3" s="1"/>
  <c r="BL3" i="3"/>
  <c r="BL9" i="3" s="1"/>
  <c r="BS3" i="3"/>
  <c r="BM1" i="3" s="1"/>
  <c r="BQ3" i="3"/>
  <c r="AW1" i="3"/>
  <c r="AS1" i="3"/>
  <c r="AR1" i="3"/>
  <c r="AP1" i="3"/>
  <c r="AO1" i="3"/>
  <c r="AJ1" i="3"/>
  <c r="AF5" i="3"/>
  <c r="AB9" i="3"/>
  <c r="AA5" i="3"/>
  <c r="Z5" i="3"/>
  <c r="V5" i="3"/>
  <c r="U5" i="3"/>
  <c r="Q5" i="3"/>
  <c r="P5" i="3"/>
  <c r="M5" i="3"/>
  <c r="I5" i="3"/>
  <c r="BQ2" i="3"/>
  <c r="BP2" i="3"/>
  <c r="BO2" i="3"/>
  <c r="BN2" i="3"/>
  <c r="BM2" i="3"/>
  <c r="BM5" i="3" s="1"/>
  <c r="BI5" i="3"/>
  <c r="BE5" i="3"/>
  <c r="BL2" i="3"/>
  <c r="AS5" i="3"/>
  <c r="AK5" i="3"/>
  <c r="AG5" i="3"/>
  <c r="Y2" i="3"/>
  <c r="V10" i="3"/>
  <c r="U10" i="3"/>
  <c r="S10" i="3"/>
  <c r="N10" i="3"/>
  <c r="M10" i="3"/>
  <c r="BK1" i="3"/>
  <c r="BG1" i="3"/>
  <c r="BC1" i="3"/>
  <c r="BB1" i="3"/>
  <c r="BA1" i="3"/>
  <c r="AU1" i="3"/>
  <c r="AT1" i="3"/>
  <c r="AQ1" i="3"/>
  <c r="AM1" i="3"/>
  <c r="AL1" i="3"/>
  <c r="AK1" i="3"/>
  <c r="AI1" i="3"/>
  <c r="G47" i="2"/>
  <c r="F44" i="2"/>
  <c r="B44" i="2"/>
  <c r="F43" i="2"/>
  <c r="B43" i="2"/>
  <c r="F42" i="2"/>
  <c r="B42" i="2"/>
  <c r="F41" i="2"/>
  <c r="B41" i="2"/>
  <c r="F40" i="2"/>
  <c r="F39" i="2"/>
  <c r="C36" i="2"/>
  <c r="B36" i="2" s="1"/>
  <c r="C35" i="2"/>
  <c r="B35" i="2" s="1"/>
  <c r="C34" i="2"/>
  <c r="B34" i="2"/>
  <c r="B33" i="2"/>
  <c r="B32" i="2"/>
  <c r="B31" i="2"/>
  <c r="B30" i="2"/>
  <c r="B28" i="2"/>
  <c r="B27" i="2"/>
  <c r="B26" i="2"/>
  <c r="F25" i="2"/>
  <c r="B25" i="2"/>
  <c r="B24" i="2"/>
  <c r="F23" i="2"/>
  <c r="B23" i="2"/>
  <c r="B22" i="2"/>
  <c r="B21" i="2"/>
  <c r="B19" i="2"/>
  <c r="B18" i="2"/>
  <c r="B17" i="2"/>
  <c r="B16" i="2"/>
  <c r="B15" i="2"/>
  <c r="B14" i="2"/>
  <c r="B13" i="2"/>
  <c r="B12" i="2"/>
  <c r="B11" i="2"/>
  <c r="BI10" i="2"/>
  <c r="BH10" i="2"/>
  <c r="BE10" i="2"/>
  <c r="AZ10" i="2"/>
  <c r="AW10" i="2"/>
  <c r="AS10" i="2"/>
  <c r="AR10" i="2"/>
  <c r="AO10" i="2"/>
  <c r="AC10" i="2"/>
  <c r="AB10" i="2"/>
  <c r="P10" i="2"/>
  <c r="I10" i="2"/>
  <c r="X9" i="2"/>
  <c r="BD5" i="2"/>
  <c r="AW5" i="2"/>
  <c r="AV5" i="2"/>
  <c r="AG5" i="2"/>
  <c r="S5" i="2"/>
  <c r="I5" i="2"/>
  <c r="BQ4" i="2"/>
  <c r="BQ10" i="2" s="1"/>
  <c r="BO4" i="2"/>
  <c r="BL4" i="2"/>
  <c r="BL10" i="2" s="1"/>
  <c r="BJ10" i="2"/>
  <c r="BF10" i="2"/>
  <c r="BC10" i="2"/>
  <c r="BB10" i="2"/>
  <c r="AV10" i="2"/>
  <c r="AT10" i="2"/>
  <c r="AP5" i="2"/>
  <c r="AM10" i="2"/>
  <c r="AL10" i="2"/>
  <c r="AK10" i="2"/>
  <c r="AI10" i="2"/>
  <c r="AH5" i="2"/>
  <c r="AG10" i="2"/>
  <c r="AD10" i="2"/>
  <c r="BU3" i="2"/>
  <c r="BP3" i="2"/>
  <c r="BJ1" i="2" s="1"/>
  <c r="BO3" i="2"/>
  <c r="BI1" i="2" s="1"/>
  <c r="BM3" i="2"/>
  <c r="BY3" i="2" s="1"/>
  <c r="BW3" i="2"/>
  <c r="BQ1" i="2" s="1"/>
  <c r="BV3" i="2"/>
  <c r="BP1" i="2" s="1"/>
  <c r="BT3" i="2"/>
  <c r="BN1" i="2" s="1"/>
  <c r="BA1" i="2"/>
  <c r="AZ1" i="2"/>
  <c r="BQ3" i="2"/>
  <c r="BC5" i="2"/>
  <c r="BN3" i="2"/>
  <c r="BL3" i="2"/>
  <c r="BF1" i="2" s="1"/>
  <c r="AS1" i="2"/>
  <c r="AR1" i="2"/>
  <c r="AO1" i="2"/>
  <c r="AK1" i="2"/>
  <c r="AJ1" i="2"/>
  <c r="AO5" i="2"/>
  <c r="AN9" i="2"/>
  <c r="AA5" i="2"/>
  <c r="Z5" i="2"/>
  <c r="U5" i="2"/>
  <c r="R5" i="2"/>
  <c r="Q5" i="2"/>
  <c r="M5" i="2"/>
  <c r="L5" i="2"/>
  <c r="H5" i="2"/>
  <c r="G10" i="2"/>
  <c r="G21" i="2" s="1"/>
  <c r="BQ2" i="2"/>
  <c r="BP2" i="2"/>
  <c r="BI5" i="2"/>
  <c r="BO2" i="2"/>
  <c r="BN2" i="2"/>
  <c r="BM2" i="2"/>
  <c r="BL2" i="2"/>
  <c r="AS5" i="2"/>
  <c r="AC5" i="2"/>
  <c r="W10" i="2"/>
  <c r="V10" i="2"/>
  <c r="U10" i="2"/>
  <c r="X2" i="2"/>
  <c r="S10" i="2"/>
  <c r="R10" i="2"/>
  <c r="Q10" i="2"/>
  <c r="O10" i="2"/>
  <c r="N10" i="2"/>
  <c r="M10" i="2"/>
  <c r="L10" i="2"/>
  <c r="BO1" i="2"/>
  <c r="BK1" i="2"/>
  <c r="BG1" i="2"/>
  <c r="BE1" i="2"/>
  <c r="BD1" i="2"/>
  <c r="BC1" i="2"/>
  <c r="AY1" i="2"/>
  <c r="AX1" i="2"/>
  <c r="AW1" i="2"/>
  <c r="AV1" i="2"/>
  <c r="AU1" i="2"/>
  <c r="AQ1" i="2"/>
  <c r="AP1" i="2"/>
  <c r="AN1" i="2"/>
  <c r="AM1" i="2"/>
  <c r="AL1" i="2"/>
  <c r="AH1" i="2"/>
  <c r="BO5" i="4" l="1"/>
  <c r="BN5" i="4"/>
  <c r="CA3" i="2"/>
  <c r="BH1" i="2"/>
  <c r="BZ3" i="2"/>
  <c r="T10" i="2"/>
  <c r="AP10" i="2"/>
  <c r="AI1" i="2"/>
  <c r="BB1" i="2"/>
  <c r="Y2" i="2"/>
  <c r="AF10" i="2"/>
  <c r="AF5" i="2"/>
  <c r="AN10" i="2"/>
  <c r="AN5" i="2"/>
  <c r="BD10" i="2"/>
  <c r="BP4" i="2"/>
  <c r="N5" i="2"/>
  <c r="BF5" i="2"/>
  <c r="AZ9" i="2"/>
  <c r="AT1" i="2"/>
  <c r="O5" i="2"/>
  <c r="W5" i="2"/>
  <c r="BX3" i="2"/>
  <c r="BE5" i="2"/>
  <c r="BN4" i="2"/>
  <c r="BL9" i="2"/>
  <c r="P5" i="2"/>
  <c r="P9" i="2"/>
  <c r="AX10" i="2"/>
  <c r="AX5" i="2"/>
  <c r="BO5" i="2"/>
  <c r="AD5" i="2"/>
  <c r="AT5" i="2"/>
  <c r="BL5" i="2"/>
  <c r="H10" i="2"/>
  <c r="AQ5" i="2"/>
  <c r="AQ10" i="2"/>
  <c r="AY5" i="2"/>
  <c r="BG5" i="2"/>
  <c r="BG10" i="2"/>
  <c r="AY10" i="2"/>
  <c r="BO10" i="2"/>
  <c r="X5" i="2"/>
  <c r="X10" i="2"/>
  <c r="AB9" i="2"/>
  <c r="AB5" i="2"/>
  <c r="AH10" i="2"/>
  <c r="BR3" i="2"/>
  <c r="BL1" i="2" s="1"/>
  <c r="G5" i="2"/>
  <c r="BS3" i="2"/>
  <c r="BM1" i="2" s="1"/>
  <c r="BA5" i="2"/>
  <c r="V5" i="2"/>
  <c r="AI5" i="2"/>
  <c r="BB5" i="2"/>
  <c r="T9" i="2"/>
  <c r="T5" i="2"/>
  <c r="BJ5" i="2"/>
  <c r="AL5" i="2"/>
  <c r="L9" i="2"/>
  <c r="AE10" i="2"/>
  <c r="AE5" i="2"/>
  <c r="AU10" i="2"/>
  <c r="AU5" i="2"/>
  <c r="BK10" i="2"/>
  <c r="BK5" i="2"/>
  <c r="AM5" i="2"/>
  <c r="L5" i="3"/>
  <c r="L9" i="3"/>
  <c r="T5" i="3"/>
  <c r="T9" i="3"/>
  <c r="AN1" i="3"/>
  <c r="AT5" i="3"/>
  <c r="BN3" i="3"/>
  <c r="AV1" i="3"/>
  <c r="BD1" i="3"/>
  <c r="BV3" i="3"/>
  <c r="BP1" i="3" s="1"/>
  <c r="BM4" i="2"/>
  <c r="AK5" i="2"/>
  <c r="BQ5" i="2"/>
  <c r="BA10" i="2"/>
  <c r="BF10" i="3"/>
  <c r="AJ5" i="2"/>
  <c r="AR5" i="2"/>
  <c r="AZ5" i="2"/>
  <c r="BH5" i="2"/>
  <c r="AJ10" i="2"/>
  <c r="AH10" i="3"/>
  <c r="AH5" i="3"/>
  <c r="AP10" i="3"/>
  <c r="AP5" i="3"/>
  <c r="AX10" i="3"/>
  <c r="AX5" i="3"/>
  <c r="BQ10" i="3"/>
  <c r="BQ5" i="3"/>
  <c r="Y5" i="3"/>
  <c r="Y10" i="3"/>
  <c r="BE1" i="3"/>
  <c r="BW3" i="3"/>
  <c r="BQ1" i="3" s="1"/>
  <c r="CA3" i="3"/>
  <c r="AI5" i="3"/>
  <c r="AQ5" i="3"/>
  <c r="AY5" i="3"/>
  <c r="AY10" i="3"/>
  <c r="BG5" i="3"/>
  <c r="BG10" i="3"/>
  <c r="P9" i="3"/>
  <c r="AO5" i="3"/>
  <c r="BJ10" i="3"/>
  <c r="AZ1" i="3"/>
  <c r="BR3" i="3"/>
  <c r="BL1" i="3" s="1"/>
  <c r="AL5" i="3"/>
  <c r="BN4" i="3"/>
  <c r="BB5" i="3"/>
  <c r="BB10" i="3"/>
  <c r="G18" i="3"/>
  <c r="X2" i="3"/>
  <c r="T10" i="3"/>
  <c r="G10" i="3"/>
  <c r="G21" i="3" s="1"/>
  <c r="G5" i="3"/>
  <c r="AE10" i="3"/>
  <c r="AE5" i="3"/>
  <c r="AU10" i="3"/>
  <c r="AU5" i="3"/>
  <c r="BC10" i="3"/>
  <c r="BO4" i="3"/>
  <c r="BK10" i="3"/>
  <c r="BK5" i="3"/>
  <c r="AL10" i="3"/>
  <c r="BP10" i="3"/>
  <c r="AY1" i="3"/>
  <c r="AB5" i="3"/>
  <c r="AJ5" i="3"/>
  <c r="AR5" i="3"/>
  <c r="AZ5" i="3"/>
  <c r="BL4" i="3"/>
  <c r="BH5" i="3"/>
  <c r="BA5" i="3"/>
  <c r="AJ10" i="3"/>
  <c r="S5" i="3"/>
  <c r="AB10" i="3"/>
  <c r="AN9" i="3"/>
  <c r="AH1" i="3"/>
  <c r="AX1" i="3"/>
  <c r="BP3" i="3"/>
  <c r="BJ1" i="3" s="1"/>
  <c r="BF1" i="3"/>
  <c r="BX3" i="3"/>
  <c r="G22" i="3"/>
  <c r="AV5" i="3"/>
  <c r="G19" i="3"/>
  <c r="Y5" i="4"/>
  <c r="Y10" i="4"/>
  <c r="AG5" i="4"/>
  <c r="AG10" i="4"/>
  <c r="AO5" i="4"/>
  <c r="AO10" i="4"/>
  <c r="AW5" i="4"/>
  <c r="AW10" i="4"/>
  <c r="BE5" i="4"/>
  <c r="BQ4" i="4"/>
  <c r="BE10" i="4"/>
  <c r="BM10" i="4"/>
  <c r="BP3" i="4"/>
  <c r="BJ1" i="4" s="1"/>
  <c r="AX5" i="4"/>
  <c r="BF1" i="4"/>
  <c r="G5" i="4"/>
  <c r="G10" i="4"/>
  <c r="G21" i="4" s="1"/>
  <c r="Q5" i="4"/>
  <c r="AA5" i="4"/>
  <c r="AI5" i="4"/>
  <c r="AP10" i="4"/>
  <c r="O5" i="4"/>
  <c r="O10" i="4"/>
  <c r="BX3" i="4"/>
  <c r="AF5" i="4"/>
  <c r="AN5" i="4"/>
  <c r="AN10" i="4"/>
  <c r="AV5" i="4"/>
  <c r="AV10" i="4"/>
  <c r="BD5" i="4"/>
  <c r="BP4" i="4"/>
  <c r="BL5" i="4"/>
  <c r="R5" i="4"/>
  <c r="AY10" i="4"/>
  <c r="AN9" i="4"/>
  <c r="AH1" i="4"/>
  <c r="AH10" i="4"/>
  <c r="CA3" i="4"/>
  <c r="AQ10" i="4"/>
  <c r="AQ5" i="4"/>
  <c r="BG5" i="4"/>
  <c r="BG10" i="4"/>
  <c r="BD10" i="4"/>
  <c r="L9" i="4"/>
  <c r="AU1" i="4"/>
  <c r="BM3" i="4"/>
  <c r="BC1" i="4"/>
  <c r="BU3" i="4"/>
  <c r="BO1" i="4" s="1"/>
  <c r="T5" i="4"/>
  <c r="BJ5" i="4"/>
  <c r="X10" i="4"/>
  <c r="G22" i="4"/>
  <c r="BD1" i="4"/>
  <c r="BB5" i="4"/>
  <c r="P5" i="4"/>
  <c r="G17" i="4"/>
  <c r="G18" i="4"/>
  <c r="G19" i="4"/>
  <c r="G22" i="2" l="1"/>
  <c r="G17" i="3"/>
  <c r="G16" i="3"/>
  <c r="BM10" i="2"/>
  <c r="BM5" i="2"/>
  <c r="BY3" i="4"/>
  <c r="BG1" i="4"/>
  <c r="BL10" i="3"/>
  <c r="BL5" i="3"/>
  <c r="BO5" i="3"/>
  <c r="BO10" i="3"/>
  <c r="BN5" i="2"/>
  <c r="BN10" i="2"/>
  <c r="Y10" i="2"/>
  <c r="Y5" i="2"/>
  <c r="BP10" i="4"/>
  <c r="BP5" i="4"/>
  <c r="G16" i="4"/>
  <c r="BM5" i="4"/>
  <c r="X5" i="3"/>
  <c r="X10" i="3"/>
  <c r="BP5" i="2"/>
  <c r="BP10" i="2"/>
  <c r="H47" i="4"/>
  <c r="H48" i="4" s="1"/>
  <c r="H49" i="4" s="1"/>
  <c r="I47" i="4"/>
  <c r="I48" i="4" s="1"/>
  <c r="I49" i="4" s="1"/>
  <c r="BN10" i="3"/>
  <c r="BN5" i="3"/>
  <c r="BH1" i="3"/>
  <c r="BZ3" i="3"/>
  <c r="I47" i="2"/>
  <c r="I48" i="2" s="1"/>
  <c r="I49" i="2" s="1"/>
  <c r="BQ10" i="4"/>
  <c r="BQ5" i="4"/>
  <c r="I47" i="3"/>
  <c r="I48" i="3" s="1"/>
  <c r="I49" i="3" s="1"/>
  <c r="H47" i="3"/>
  <c r="H48" i="3" s="1"/>
  <c r="H49" i="3" s="1"/>
  <c r="BP5" i="3"/>
  <c r="H47" i="2" l="1"/>
  <c r="H48" i="2" s="1"/>
  <c r="H49" i="2" s="1"/>
  <c r="J47" i="2"/>
  <c r="J48" i="2" s="1"/>
  <c r="J49" i="2" s="1"/>
  <c r="J47" i="4" l="1"/>
  <c r="J48" i="4" s="1"/>
  <c r="J49" i="4" s="1"/>
  <c r="J47" i="3"/>
  <c r="J48" i="3" s="1"/>
  <c r="J49" i="3" s="1"/>
</calcChain>
</file>

<file path=xl/sharedStrings.xml><?xml version="1.0" encoding="utf-8"?>
<sst xmlns="http://schemas.openxmlformats.org/spreadsheetml/2006/main" count="1712" uniqueCount="82">
  <si>
    <t>Baseline, Upside, and Downside Scenarios</t>
  </si>
  <si>
    <t>This workbook contains three forecast scenarios for Virginia.</t>
  </si>
  <si>
    <t>-- In the Upside Scenario, visitor spending losses peak at 77% in April, and spending levels return to 2019 levels in January 2022.</t>
  </si>
  <si>
    <t>-- In the Baseline Scenario, visitor spending losses peak at 86% in April, and spending levels return to 2019 levels in July 2022.</t>
  </si>
  <si>
    <t>-- In the Downside Scenario, visitor spending losses peak at 90% in April and May, and spending levels return to 2019 levels in 2023.</t>
  </si>
  <si>
    <t>Each worksheet contains data on spending , economic impacts, and hotel KPIs.</t>
  </si>
  <si>
    <t>All comparisons are made in reference to 2019 figures.</t>
  </si>
  <si>
    <t xml:space="preserve">NB: This forecast inlcudes a 15% decline in room occupancy in 2020. </t>
  </si>
  <si>
    <t>This is worth remembering as it makes occupancy rates 'artifically' high compared to 2019.</t>
  </si>
  <si>
    <t>Also, the 15% decline is constant across the three scenario so that occupancy and ADR are more comparable.</t>
  </si>
  <si>
    <t>Fiscal Years</t>
  </si>
  <si>
    <t>--</t>
  </si>
  <si>
    <t>Dollar figures in millions (except ADR)</t>
  </si>
  <si>
    <t xml:space="preserve">               Yearly impacts</t>
  </si>
  <si>
    <t>Quarterly impacts</t>
  </si>
  <si>
    <t>Monthly Impacts</t>
  </si>
  <si>
    <t>Upside</t>
  </si>
  <si>
    <t>Spending and economic impacts*</t>
  </si>
  <si>
    <t>2019spend</t>
  </si>
  <si>
    <t>Pre-COVID-19 tourism spending**</t>
  </si>
  <si>
    <t>$ actual</t>
  </si>
  <si>
    <t>Forecasted Tourism spending</t>
  </si>
  <si>
    <t>$ lost</t>
  </si>
  <si>
    <t>Lost visitor spending, $</t>
  </si>
  <si>
    <t>% lost</t>
  </si>
  <si>
    <t>Lost visitors spending, %</t>
  </si>
  <si>
    <t>Lost jobs</t>
  </si>
  <si>
    <t>Lost jobs***</t>
  </si>
  <si>
    <t>Lost wages</t>
  </si>
  <si>
    <t>Lost state taxes</t>
  </si>
  <si>
    <t>Lost local taxes</t>
  </si>
  <si>
    <t>Hotel impacts</t>
  </si>
  <si>
    <t>Pre-COVID-19 Hotel KPIs**</t>
  </si>
  <si>
    <t>2019room demand</t>
  </si>
  <si>
    <t>2019room revenue</t>
  </si>
  <si>
    <t>Room revenue</t>
  </si>
  <si>
    <t>2019Room supply</t>
  </si>
  <si>
    <t>2019occ</t>
  </si>
  <si>
    <t>Occupancy rate</t>
  </si>
  <si>
    <t>2019ADR</t>
  </si>
  <si>
    <t>ADR</t>
  </si>
  <si>
    <t>2019RevPAR</t>
  </si>
  <si>
    <t>RevPAR</t>
  </si>
  <si>
    <t>Forecasted KPIs</t>
  </si>
  <si>
    <t>Room demand</t>
  </si>
  <si>
    <t>Room demand (millions)</t>
  </si>
  <si>
    <t>Room revenue ($m)</t>
  </si>
  <si>
    <t>Room Supply</t>
  </si>
  <si>
    <t>Room Supply (millions)</t>
  </si>
  <si>
    <t>Losses in KPIs</t>
  </si>
  <si>
    <t>Fiscal Year Impacts</t>
  </si>
  <si>
    <t>FY2019</t>
  </si>
  <si>
    <t>FY2020</t>
  </si>
  <si>
    <t>FY2021</t>
  </si>
  <si>
    <t>FY2022</t>
  </si>
  <si>
    <t xml:space="preserve">Room Revenue </t>
  </si>
  <si>
    <t>Lost room revenue ($)</t>
  </si>
  <si>
    <t>Lost room revenue (%)</t>
  </si>
  <si>
    <t>*Economic impacts are direct only, they do not include indirect or induced impacts</t>
  </si>
  <si>
    <t>**These series repeat the 2019 data over 2020- 2022</t>
  </si>
  <si>
    <t xml:space="preserve">***These are analyzed over the course of the year and are therefor not assigned on a quarterly or monthly basis </t>
  </si>
  <si>
    <t>Sources: Tourism Economics; STR; US Travel</t>
  </si>
  <si>
    <t>Baseline</t>
  </si>
  <si>
    <t>Downside</t>
  </si>
  <si>
    <t>Q1</t>
  </si>
  <si>
    <t>Q2</t>
  </si>
  <si>
    <t>Q3</t>
  </si>
  <si>
    <t>Q4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</si>
  <si>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</si>
  <si>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</si>
  <si>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</si>
  <si>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</si>
  <si>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</si>
  <si>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</si>
  <si>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</si>
  <si>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</si>
  <si>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</si>
  <si>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</si>
  <si>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</si>
  <si>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</si>
  <si>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/>
  </si>
  <si>
    <t>COVID-19's impact on Virginia's visitor 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</si>
</sst>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#,##0.0"/>
    <numFmt numFmtId="166" formatCode="&quot;$&quot;#,##0.00"/>
  </numFmts>
  <fonts count="1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4"/>
      <name val="Lato"/>
      <family val="2"/>
    </font>
    <font>
      <sz val="11"/>
      <color theme="1"/>
      <name val="Lato"/>
      <family val="2"/>
    </font>
    <font>
      <sz val="14"/>
      <color theme="1"/>
      <name val="Lato"/>
      <family val="2"/>
    </font>
    <font>
      <b/>
      <sz val="11"/>
      <color rgb="FFFF0000"/>
      <name val="Lato"/>
      <family val="2"/>
    </font>
    <font>
      <b/>
      <sz val="16"/>
      <color theme="1"/>
      <name val="Lato"/>
      <family val="2"/>
    </font>
    <font>
      <sz val="11"/>
      <color theme="0"/>
      <name val="Lato"/>
      <family val="2"/>
    </font>
    <font>
      <b/>
      <sz val="11"/>
      <color theme="0"/>
      <name val="Lato"/>
      <family val="2"/>
    </font>
    <font>
      <b/>
      <sz val="12"/>
      <color theme="0"/>
      <name val="Lato"/>
      <family val="2"/>
    </font>
    <font>
      <sz val="11"/>
      <color rgb="FFFF0000"/>
      <name val="Lato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theme="2"/>
      </right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</borders>
  <cellStyleXfs count="9">
    <xf numFmtId="0" fontId="0" fillId="0" borderId="0"/>
    <xf numFmtId="9" fontId="14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4" fillId="4" borderId="0" xfId="3" applyFont="1" applyFill="1"/>
    <xf numFmtId="0" fontId="5" fillId="4" borderId="0" xfId="3" applyFont="1" applyFill="1"/>
    <xf numFmtId="0" fontId="6" fillId="4" borderId="0" xfId="3" applyFont="1" applyFill="1"/>
    <xf numFmtId="0" fontId="5" fillId="4" borderId="0" xfId="3" quotePrefix="1" applyFont="1" applyFill="1"/>
    <xf numFmtId="164" fontId="5" fillId="4" borderId="0" xfId="3" applyNumberFormat="1" applyFont="1" applyFill="1"/>
    <xf numFmtId="0" fontId="5" fillId="3" borderId="0" xfId="4" applyFont="1"/>
    <xf numFmtId="0" fontId="5" fillId="4" borderId="0" xfId="5" applyFont="1" applyFill="1"/>
    <xf numFmtId="0" fontId="7" fillId="4" borderId="0" xfId="5" applyFont="1" applyFill="1"/>
    <xf numFmtId="0" fontId="5" fillId="4" borderId="0" xfId="5" quotePrefix="1" applyFont="1" applyFill="1" applyAlignment="1">
      <alignment horizontal="center"/>
    </xf>
    <xf numFmtId="0" fontId="8" fillId="4" borderId="0" xfId="5" applyFont="1" applyFill="1"/>
    <xf numFmtId="0" fontId="9" fillId="2" borderId="0" xfId="2" applyFont="1"/>
    <xf numFmtId="0" fontId="9" fillId="2" borderId="1" xfId="2" applyFont="1" applyBorder="1"/>
    <xf numFmtId="0" fontId="9" fillId="2" borderId="0" xfId="2" applyFont="1" applyAlignment="1">
      <alignment horizontal="centerContinuous"/>
    </xf>
    <xf numFmtId="0" fontId="9" fillId="2" borderId="2" xfId="2" applyFont="1" applyBorder="1" applyAlignment="1">
      <alignment horizontal="centerContinuous"/>
    </xf>
    <xf numFmtId="0" fontId="10" fillId="2" borderId="0" xfId="2" applyFont="1" applyAlignment="1">
      <alignment horizontal="centerContinuous"/>
    </xf>
    <xf numFmtId="0" fontId="10" fillId="2" borderId="3" xfId="2" applyFont="1" applyBorder="1" applyAlignment="1">
      <alignment horizontal="centerContinuous"/>
    </xf>
    <xf numFmtId="0" fontId="10" fillId="2" borderId="1" xfId="2" applyFont="1" applyBorder="1"/>
    <xf numFmtId="0" fontId="10" fillId="2" borderId="0" xfId="2" applyFont="1"/>
    <xf numFmtId="0" fontId="10" fillId="2" borderId="2" xfId="2" applyFont="1" applyBorder="1" applyAlignment="1">
      <alignment horizontal="centerContinuous"/>
    </xf>
    <xf numFmtId="0" fontId="11" fillId="2" borderId="0" xfId="2" applyFont="1"/>
    <xf numFmtId="0" fontId="9" fillId="2" borderId="0" xfId="2" applyFont="1" applyAlignment="1">
      <alignment horizontal="center"/>
    </xf>
    <xf numFmtId="0" fontId="9" fillId="2" borderId="1" xfId="2" applyFont="1" applyBorder="1" applyAlignment="1">
      <alignment horizontal="center"/>
    </xf>
    <xf numFmtId="0" fontId="9" fillId="2" borderId="2" xfId="2" applyFont="1" applyBorder="1" applyAlignment="1">
      <alignment horizontal="center"/>
    </xf>
    <xf numFmtId="0" fontId="9" fillId="2" borderId="3" xfId="2" applyFont="1" applyBorder="1" applyAlignment="1">
      <alignment horizontal="center"/>
    </xf>
    <xf numFmtId="0" fontId="12" fillId="4" borderId="0" xfId="5" applyFont="1" applyFill="1"/>
    <xf numFmtId="164" fontId="5" fillId="4" borderId="0" xfId="6" applyFont="1" applyFill="1" applyAlignment="1">
      <alignment horizontal="center"/>
    </xf>
    <xf numFmtId="164" fontId="5" fillId="4" borderId="4" xfId="6" applyFont="1" applyFill="1" applyBorder="1" applyAlignment="1">
      <alignment horizontal="center"/>
    </xf>
    <xf numFmtId="9" fontId="5" fillId="3" borderId="0" xfId="1" applyFont="1" applyFill="1"/>
    <xf numFmtId="9" fontId="5" fillId="4" borderId="0" xfId="1" applyFont="1" applyFill="1"/>
    <xf numFmtId="9" fontId="5" fillId="4" borderId="0" xfId="1" applyFont="1" applyFill="1" applyAlignment="1">
      <alignment horizontal="center"/>
    </xf>
    <xf numFmtId="9" fontId="5" fillId="4" borderId="4" xfId="1" applyFont="1" applyFill="1" applyBorder="1" applyAlignment="1">
      <alignment horizontal="center"/>
    </xf>
    <xf numFmtId="3" fontId="5" fillId="3" borderId="0" xfId="7" applyFont="1" applyFill="1"/>
    <xf numFmtId="3" fontId="5" fillId="4" borderId="0" xfId="7" applyFont="1" applyFill="1"/>
    <xf numFmtId="3" fontId="5" fillId="4" borderId="0" xfId="7" applyFont="1" applyFill="1" applyAlignment="1">
      <alignment horizontal="center"/>
    </xf>
    <xf numFmtId="3" fontId="5" fillId="4" borderId="4" xfId="7" applyFont="1" applyFill="1" applyBorder="1" applyAlignment="1">
      <alignment horizontal="center"/>
    </xf>
    <xf numFmtId="164" fontId="5" fillId="3" borderId="0" xfId="6" applyFont="1" applyFill="1"/>
    <xf numFmtId="164" fontId="5" fillId="4" borderId="0" xfId="6" applyFont="1" applyFill="1"/>
    <xf numFmtId="0" fontId="5" fillId="4" borderId="0" xfId="0" applyFont="1" applyFill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5" fillId="4" borderId="0" xfId="5" applyFont="1" applyFill="1"/>
    <xf numFmtId="0" fontId="5" fillId="4" borderId="2" xfId="5" applyFont="1" applyFill="1" applyBorder="1"/>
    <xf numFmtId="9" fontId="5" fillId="4" borderId="0" xfId="5" applyNumberFormat="1" applyFont="1" applyFill="1"/>
    <xf numFmtId="165" fontId="5" fillId="4" borderId="0" xfId="7" applyNumberFormat="1" applyFont="1" applyFill="1" applyAlignment="1">
      <alignment horizontal="center"/>
    </xf>
    <xf numFmtId="165" fontId="5" fillId="4" borderId="4" xfId="7" applyNumberFormat="1" applyFont="1" applyFill="1" applyBorder="1" applyAlignment="1">
      <alignment horizontal="center"/>
    </xf>
    <xf numFmtId="9" fontId="5" fillId="4" borderId="0" xfId="8" applyFont="1" applyFill="1" applyAlignment="1">
      <alignment horizontal="left"/>
    </xf>
    <xf numFmtId="0" fontId="5" fillId="4" borderId="0" xfId="0" applyFont="1" applyFill="1" applyAlignment="1">
      <alignment horizontal="left"/>
    </xf>
    <xf numFmtId="9" fontId="5" fillId="4" borderId="4" xfId="5" applyNumberFormat="1" applyFont="1" applyFill="1" applyBorder="1"/>
    <xf numFmtId="164" fontId="5" fillId="4" borderId="0" xfId="6" applyFont="1" applyFill="1" applyAlignment="1">
      <alignment horizontal="right" indent="2"/>
    </xf>
    <xf numFmtId="0" fontId="5" fillId="4" borderId="5" xfId="5" applyFont="1" applyFill="1" applyBorder="1"/>
    <xf numFmtId="164" fontId="5" fillId="4" borderId="5" xfId="6" applyFont="1" applyFill="1" applyBorder="1" applyAlignment="1">
      <alignment horizontal="right" indent="2"/>
    </xf>
    <xf numFmtId="9" fontId="5" fillId="4" borderId="5" xfId="1" applyFont="1" applyFill="1" applyBorder="1" applyAlignment="1">
      <alignment horizontal="right" indent="2"/>
    </xf>
    <xf numFmtId="9" fontId="5" fillId="4" borderId="5" xfId="5" applyNumberFormat="1" applyFont="1" applyFill="1" applyBorder="1"/>
    <xf numFmtId="166" fontId="5" fillId="4" borderId="0" xfId="5" applyNumberFormat="1" applyFont="1" applyFill="1"/>
    <xf numFmtId="0" fontId="9" fillId="2" borderId="0" xfId="2" applyFont="1" applyAlignment="1">
      <alignment horizontal="right" indent="6"/>
    </xf>
    <xf numFmtId="164" fontId="5" fillId="4" borderId="0" xfId="6" applyFont="1" applyFill="1" applyAlignment="1">
      <alignment horizontal="right" vertical="center" indent="6"/>
    </xf>
    <xf numFmtId="9" fontId="5" fillId="4" borderId="5" xfId="1" applyFont="1" applyFill="1" applyBorder="1" applyAlignment="1">
      <alignment horizontal="right" vertical="center" indent="6"/>
    </xf>
  </cellXfs>
  <cellStyles count="9">
    <cellStyle name="$1,000" xfId="6" xr:uid="{55CE9E09-DAB1-438C-9F76-33B6A8CA6752}"/>
    <cellStyle name="1,000" xfId="7" xr:uid="{DA48F10E-30C2-498E-BA22-D7F1DA74E067}"/>
    <cellStyle name="20% - Accent6 3" xfId="4" xr:uid="{3C374091-9E05-464B-8996-393AFA5CBBB0}"/>
    <cellStyle name="Accent1" xfId="2" builtinId="29"/>
    <cellStyle name="Normal" xfId="0" builtinId="0"/>
    <cellStyle name="Normal 7" xfId="5" xr:uid="{6453852F-C8A7-4BDE-99EE-6CCC43ADA76A}"/>
    <cellStyle name="Normal 8" xfId="3" xr:uid="{128B98D2-0885-449E-9B01-FE3E79121D09}"/>
    <cellStyle name="Percent" xfId="1" builtinId="5"/>
    <cellStyle name="Percent 4" xfId="8" xr:uid="{E8F67D40-4216-4B15-955D-5D501952FD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43073876670103E-2"/>
          <c:y val="0.15164597233248919"/>
          <c:w val="0.90573586217716329"/>
          <c:h val="0.72484217606888435"/>
        </c:manualLayout>
      </c:layout>
      <c:lineChart>
        <c:grouping val="standard"/>
        <c:varyColors val="0"/>
        <c:ser>
          <c:idx val="4"/>
          <c:order val="0"/>
          <c:tx>
            <c:v>Upside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6"/>
                      <c:pt idx="24">
                        <c:v>Jan</c:v>
                      </c:pt>
                      <c:pt idx="25">
                        <c:v>Feb</c:v>
                      </c:pt>
                      <c:pt idx="26">
                        <c:v>Mar</c:v>
                      </c:pt>
                      <c:pt idx="27">
                        <c:v>Apr</c:v>
                      </c:pt>
                      <c:pt idx="28">
                        <c:v>May</c:v>
                      </c:pt>
                      <c:pt idx="29">
                        <c:v>Jun</c:v>
                      </c:pt>
                    </c:strCache>
                  </c16:filteredLitCache>
                </c:ext>
              </c:extLst>
              <c:f/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0%</c:formatCode>
                      <c:ptCount val="6"/>
                      <c:pt idx="24">
                        <c:v>0</c:v>
                      </c:pt>
                      <c:pt idx="25">
                        <c:v>-1.4907867964928823E-2</c:v>
                      </c:pt>
                      <c:pt idx="26">
                        <c:v>-3.0037980457116698E-2</c:v>
                      </c:pt>
                      <c:pt idx="27">
                        <c:v>-4.5393650668632546E-2</c:v>
                      </c:pt>
                      <c:pt idx="28">
                        <c:v>-6.0978241184174831E-2</c:v>
                      </c:pt>
                      <c:pt idx="29">
                        <c:v>-7.6795164717410103E-2</c:v>
                      </c:pt>
                    </c:numCache>
                  </c16:filteredLitCache>
                </c:ext>
              </c:extLst>
              <c:f/>
              <c:numCache>
                <c:formatCode>0%</c:formatCode>
                <c:ptCount val="24"/>
                <c:pt idx="0">
                  <c:v>0</c:v>
                </c:pt>
                <c:pt idx="1">
                  <c:v>5.0000000000000044E-2</c:v>
                </c:pt>
                <c:pt idx="2">
                  <c:v>0.45494444444444437</c:v>
                </c:pt>
                <c:pt idx="3">
                  <c:v>0.77400000000000002</c:v>
                </c:pt>
                <c:pt idx="4">
                  <c:v>0.63749999999999996</c:v>
                </c:pt>
                <c:pt idx="5">
                  <c:v>0.47999999999999993</c:v>
                </c:pt>
                <c:pt idx="6">
                  <c:v>0.41133782382009892</c:v>
                </c:pt>
                <c:pt idx="7">
                  <c:v>0.35093085544752084</c:v>
                </c:pt>
                <c:pt idx="8">
                  <c:v>0.29786742017212964</c:v>
                </c:pt>
                <c:pt idx="9">
                  <c:v>0.25133156184720168</c:v>
                </c:pt>
                <c:pt idx="10">
                  <c:v>0.21059332495979255</c:v>
                </c:pt>
                <c:pt idx="11">
                  <c:v>0.17500000000000004</c:v>
                </c:pt>
                <c:pt idx="12">
                  <c:v>0.16270100892893435</c:v>
                </c:pt>
                <c:pt idx="13">
                  <c:v>0.15021866612287937</c:v>
                </c:pt>
                <c:pt idx="14">
                  <c:v>0.13755023819837875</c:v>
                </c:pt>
                <c:pt idx="15">
                  <c:v>0.12469295102305644</c:v>
                </c:pt>
                <c:pt idx="16">
                  <c:v>0.11164398910813722</c:v>
                </c:pt>
                <c:pt idx="17">
                  <c:v>9.8400494991911058E-2</c:v>
                </c:pt>
                <c:pt idx="18">
                  <c:v>8.4959568614005887E-2</c:v>
                </c:pt>
                <c:pt idx="19">
                  <c:v>7.1318266680332587E-2</c:v>
                </c:pt>
                <c:pt idx="20">
                  <c:v>5.7473602018562331E-2</c:v>
                </c:pt>
                <c:pt idx="21">
                  <c:v>4.3422542923995722E-2</c:v>
                </c:pt>
                <c:pt idx="22">
                  <c:v>2.9162012495679956E-2</c:v>
                </c:pt>
                <c:pt idx="23">
                  <c:v>1.4688887962629016E-2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510-4636-AEA2-07F4B30DF72B}"/>
            </c:ext>
          </c:extLst>
        </c:ser>
        <c:ser>
          <c:idx val="3"/>
          <c:order val="1"/>
          <c:tx>
            <c:v>Baseline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6"/>
                      <c:pt idx="24">
                        <c:v>Jan</c:v>
                      </c:pt>
                      <c:pt idx="25">
                        <c:v>Feb</c:v>
                      </c:pt>
                      <c:pt idx="26">
                        <c:v>Mar</c:v>
                      </c:pt>
                      <c:pt idx="27">
                        <c:v>Apr</c:v>
                      </c:pt>
                      <c:pt idx="28">
                        <c:v>May</c:v>
                      </c:pt>
                      <c:pt idx="29">
                        <c:v>Jun</c:v>
                      </c:pt>
                    </c:strCache>
                  </c16:filteredLitCache>
                </c:ext>
              </c:extLst>
              <c:f/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0%</c:formatCode>
                      <c:ptCount val="6"/>
                      <c:pt idx="24">
                        <c:v>0.1202087333869144</c:v>
                      </c:pt>
                      <c:pt idx="25">
                        <c:v>9.948191712826604E-2</c:v>
                      </c:pt>
                      <c:pt idx="26">
                        <c:v>7.8266802191826135E-2</c:v>
                      </c:pt>
                      <c:pt idx="27">
                        <c:v>5.6551884852383827E-2</c:v>
                      </c:pt>
                      <c:pt idx="28">
                        <c:v>3.4325390370900766E-2</c:v>
                      </c:pt>
                      <c:pt idx="29">
                        <c:v>1.1575266609753387E-2</c:v>
                      </c:pt>
                    </c:numCache>
                  </c16:filteredLitCache>
                </c:ext>
              </c:extLst>
              <c:f/>
              <c:numCache>
                <c:formatCode>0%</c:formatCode>
                <c:ptCount val="24"/>
                <c:pt idx="0">
                  <c:v>0</c:v>
                </c:pt>
                <c:pt idx="1">
                  <c:v>5.0000000000000044E-2</c:v>
                </c:pt>
                <c:pt idx="2">
                  <c:v>0.47888888888888881</c:v>
                </c:pt>
                <c:pt idx="3">
                  <c:v>0.86</c:v>
                </c:pt>
                <c:pt idx="4">
                  <c:v>0.75</c:v>
                </c:pt>
                <c:pt idx="5">
                  <c:v>0.6</c:v>
                </c:pt>
                <c:pt idx="6">
                  <c:v>0.54845043176013197</c:v>
                </c:pt>
                <c:pt idx="7">
                  <c:v>0.50132979349645845</c:v>
                </c:pt>
                <c:pt idx="8">
                  <c:v>0.45825756949558416</c:v>
                </c:pt>
                <c:pt idx="9">
                  <c:v>0.418885936412003</c:v>
                </c:pt>
                <c:pt idx="10">
                  <c:v>0.38289695447235028</c:v>
                </c:pt>
                <c:pt idx="11">
                  <c:v>0.35000000000000031</c:v>
                </c:pt>
                <c:pt idx="12">
                  <c:v>0.33468678756043391</c:v>
                </c:pt>
                <c:pt idx="13">
                  <c:v>0.31901281438976092</c:v>
                </c:pt>
                <c:pt idx="14">
                  <c:v>0.30296958140226549</c:v>
                </c:pt>
                <c:pt idx="15">
                  <c:v>0.28654838928407012</c:v>
                </c:pt>
                <c:pt idx="16">
                  <c:v>0.26974033377600259</c:v>
                </c:pt>
                <c:pt idx="17">
                  <c:v>0.25253630084533341</c:v>
                </c:pt>
                <c:pt idx="18">
                  <c:v>0.23492696174376482</c:v>
                </c:pt>
                <c:pt idx="19">
                  <c:v>0.2169027679489921</c:v>
                </c:pt>
                <c:pt idx="20">
                  <c:v>0.19845394598709432</c:v>
                </c:pt>
                <c:pt idx="21">
                  <c:v>0.17957049213294696</c:v>
                </c:pt>
                <c:pt idx="22">
                  <c:v>0.1602421669857822</c:v>
                </c:pt>
                <c:pt idx="23">
                  <c:v>0.14045848991695653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D510-4636-AEA2-07F4B30DF72B}"/>
            </c:ext>
          </c:extLst>
        </c:ser>
        <c:ser>
          <c:idx val="1"/>
          <c:order val="2"/>
          <c:tx>
            <c:v>Downside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6"/>
                      <c:pt idx="24">
                        <c:v>Jan</c:v>
                      </c:pt>
                      <c:pt idx="25">
                        <c:v>Feb</c:v>
                      </c:pt>
                      <c:pt idx="26">
                        <c:v>Mar</c:v>
                      </c:pt>
                      <c:pt idx="27">
                        <c:v>Apr</c:v>
                      </c:pt>
                      <c:pt idx="28">
                        <c:v>May</c:v>
                      </c:pt>
                      <c:pt idx="29">
                        <c:v>Jun</c:v>
                      </c:pt>
                    </c:strCache>
                  </c16:filteredLitCache>
                </c:ext>
              </c:extLst>
              <c:f/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0%</c:formatCode>
                      <c:ptCount val="6"/>
                      <c:pt idx="24">
                        <c:v>0.22499692474134469</c:v>
                      </c:pt>
                      <c:pt idx="25">
                        <c:v>0.20212495850047008</c:v>
                      </c:pt>
                      <c:pt idx="26">
                        <c:v>0.17857799256420837</c:v>
                      </c:pt>
                      <c:pt idx="27">
                        <c:v>0.15433610627580552</c:v>
                      </c:pt>
                      <c:pt idx="28">
                        <c:v>0.12937879107814521</c:v>
                      </c:pt>
                      <c:pt idx="29">
                        <c:v>0.10368493316357597</c:v>
                      </c:pt>
                    </c:numCache>
                  </c16:filteredLitCache>
                </c:ext>
              </c:extLst>
              <c:f/>
              <c:numCache>
                <c:formatCode>0%</c:formatCode>
                <c:ptCount val="24"/>
                <c:pt idx="0">
                  <c:v>0</c:v>
                </c:pt>
                <c:pt idx="1">
                  <c:v>5.0000000000000044E-2</c:v>
                </c:pt>
                <c:pt idx="2">
                  <c:v>0.50283333333333324</c:v>
                </c:pt>
                <c:pt idx="3">
                  <c:v>0.90300000000000002</c:v>
                </c:pt>
                <c:pt idx="4">
                  <c:v>0.89999999999999991</c:v>
                </c:pt>
                <c:pt idx="5">
                  <c:v>0.84</c:v>
                </c:pt>
                <c:pt idx="6">
                  <c:v>0.76234610014658344</c:v>
                </c:pt>
                <c:pt idx="7">
                  <c:v>0.69183511502511263</c:v>
                </c:pt>
                <c:pt idx="8">
                  <c:v>0.62781287020895027</c:v>
                </c:pt>
                <c:pt idx="9">
                  <c:v>0.56968487352032404</c:v>
                </c:pt>
                <c:pt idx="10">
                  <c:v>0.51691088853767286</c:v>
                </c:pt>
                <c:pt idx="11">
                  <c:v>0.46900000000000036</c:v>
                </c:pt>
                <c:pt idx="12">
                  <c:v>0.45332907628159957</c:v>
                </c:pt>
                <c:pt idx="13">
                  <c:v>0.43719567073610288</c:v>
                </c:pt>
                <c:pt idx="14">
                  <c:v>0.42058613455478411</c:v>
                </c:pt>
                <c:pt idx="15">
                  <c:v>0.40348641612394476</c:v>
                </c:pt>
                <c:pt idx="16">
                  <c:v>0.38588204913729407</c:v>
                </c:pt>
                <c:pt idx="17">
                  <c:v>0.3677581403575011</c:v>
                </c:pt>
                <c:pt idx="18">
                  <c:v>0.34909935701656425</c:v>
                </c:pt>
                <c:pt idx="19">
                  <c:v>0.3298899138443393</c:v>
                </c:pt>
                <c:pt idx="20">
                  <c:v>0.31011355971425203</c:v>
                </c:pt>
                <c:pt idx="21">
                  <c:v>0.28975356389489793</c:v>
                </c:pt>
                <c:pt idx="22">
                  <c:v>0.26879270189589777</c:v>
                </c:pt>
                <c:pt idx="23">
                  <c:v>0.24721324089603469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D510-4636-AEA2-07F4B30DF72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0452128"/>
        <c:axId val="2075044832"/>
      </c:lineChart>
      <c:catAx>
        <c:axId val="1804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2075044832"/>
        <c:crosses val="autoZero"/>
        <c:auto val="1"/>
        <c:lblAlgn val="ctr"/>
        <c:lblOffset val="100"/>
        <c:noMultiLvlLbl val="0"/>
      </c:catAx>
      <c:valAx>
        <c:axId val="207504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18045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248116801736168"/>
          <c:y val="0.14708119619050575"/>
          <c:w val="0.17062436662299277"/>
          <c:h val="0.21472729450357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latin typeface="Lato" panose="020F050202020403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211748</xdr:colOff>
      <xdr:row>18</xdr:row>
      <xdr:rowOff>111114</xdr:rowOff>
    </xdr:from>
    <xdr:to>
      <xdr:col>12</xdr:col>
      <xdr:colOff>199292</xdr:colOff>
      <xdr:row>34</xdr:row>
      <xdr:rowOff>2002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3CE965-92D8-40AF-ADBC-7ECB6E09A8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0.26898</cdr:x>
      <cdr:y>0.92983</cdr:y>
    </cdr:from>
    <cdr:to>
      <cdr:x>0.97453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71EB2C7-7127-434D-8347-51708B57B3F0}"/>
            </a:ext>
          </a:extLst>
        </cdr:cNvPr>
        <cdr:cNvSpPr txBox="1"/>
      </cdr:nvSpPr>
      <cdr:spPr>
        <a:xfrm xmlns:a="http://schemas.openxmlformats.org/drawingml/2006/main">
          <a:off x="957513" y="2634244"/>
          <a:ext cx="2511592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accent3">
                  <a:lumMod val="75000"/>
                </a:schemeClr>
              </a:solidFill>
              <a:latin typeface="Lato" panose="020F0502020204030203" pitchFamily="34" charset="0"/>
            </a:rPr>
            <a:t>2020	</a:t>
          </a:r>
          <a:r>
            <a:rPr lang="en-US" sz="1100" baseline="0">
              <a:solidFill>
                <a:schemeClr val="accent3">
                  <a:lumMod val="75000"/>
                </a:schemeClr>
              </a:solidFill>
              <a:latin typeface="Lato" panose="020F0502020204030203" pitchFamily="34" charset="0"/>
            </a:rPr>
            <a:t>                   	                            </a:t>
          </a:r>
          <a:r>
            <a:rPr lang="en-US" sz="1100">
              <a:solidFill>
                <a:schemeClr val="accent3">
                  <a:lumMod val="75000"/>
                </a:schemeClr>
              </a:solidFill>
              <a:latin typeface="Lato" panose="020F0502020204030203" pitchFamily="34" charset="0"/>
            </a:rPr>
            <a:t> 2021</a:t>
          </a:r>
        </a:p>
      </cdr:txBody>
    </cdr:sp>
  </cdr:relSizeAnchor>
  <cdr:relSizeAnchor xmlns:cdr="http://schemas.openxmlformats.org/drawingml/2006/chartDrawing">
    <cdr:from>
      <cdr:x>0.53352</cdr:x>
      <cdr:y>0.90588</cdr:y>
    </cdr:from>
    <cdr:to>
      <cdr:x>0.53403</cdr:x>
      <cdr:y>0.99561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7287459C-9020-4391-B232-B080093E832E}"/>
            </a:ext>
          </a:extLst>
        </cdr:cNvPr>
        <cdr:cNvCxnSpPr/>
      </cdr:nvCxnSpPr>
      <cdr:spPr>
        <a:xfrm xmlns:a="http://schemas.openxmlformats.org/drawingml/2006/main" flipH="1">
          <a:off x="3147093" y="2507738"/>
          <a:ext cx="2961" cy="24839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</cdr:y>
    </cdr:from>
    <cdr:to>
      <cdr:x>1</cdr:x>
      <cdr:y>0.14353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12A7C85F-6385-4F78-B342-2FBE8439BA9E}"/>
            </a:ext>
          </a:extLst>
        </cdr:cNvPr>
        <cdr:cNvSpPr txBox="1"/>
      </cdr:nvSpPr>
      <cdr:spPr>
        <a:xfrm xmlns:a="http://schemas.openxmlformats.org/drawingml/2006/main">
          <a:off x="0" y="0"/>
          <a:ext cx="3549747" cy="400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1"/>
              </a:solidFill>
              <a:latin typeface="Lato" panose="020F0502020204030203" pitchFamily="34" charset="0"/>
            </a:rPr>
            <a:t>Lost visitor</a:t>
          </a:r>
          <a:r>
            <a:rPr lang="en-US" sz="1200" b="1" baseline="0">
              <a:solidFill>
                <a:schemeClr val="accent1"/>
              </a:solidFill>
              <a:latin typeface="Lato" panose="020F0502020204030203" pitchFamily="34" charset="0"/>
            </a:rPr>
            <a:t> spending in Virginia, three scenarios</a:t>
          </a:r>
        </a:p>
        <a:p xmlns:a="http://schemas.openxmlformats.org/drawingml/2006/main">
          <a:r>
            <a:rPr lang="en-US" sz="800" baseline="0">
              <a:solidFill>
                <a:schemeClr val="accent3">
                  <a:lumMod val="75000"/>
                </a:schemeClr>
              </a:solidFill>
              <a:latin typeface="Lato" panose="020F0502020204030203" pitchFamily="34" charset="0"/>
            </a:rPr>
            <a:t>Percent of total spending compared to 2019</a:t>
          </a:r>
          <a:endParaRPr lang="en-US" sz="800">
            <a:solidFill>
              <a:schemeClr val="accent3">
                <a:lumMod val="75000"/>
              </a:schemeClr>
            </a:solidFill>
            <a:latin typeface="Lato" panose="020F0502020204030203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A%20COVID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Cent"/>
      <sheetName val="Centmode"/>
      <sheetName val="CentralUpside"/>
      <sheetName val="US Travel"/>
      <sheetName val="VA Qtr QCEW"/>
      <sheetName val="BLS Data Series"/>
      <sheetName val="Existing"/>
      <sheetName val="VA Ann QCEW"/>
      <sheetName val="Exp"/>
      <sheetName val="Wages"/>
      <sheetName val="LocalTax"/>
      <sheetName val="StateTax"/>
      <sheetName val="Emp"/>
      <sheetName val="Monthly impacts"/>
      <sheetName val="Virginia Regions"/>
      <sheetName val="March"/>
      <sheetName val="STR"/>
      <sheetName val="STRreg"/>
      <sheetName val="Aran's-&gt;"/>
      <sheetName val="spend_jobs"/>
      <sheetName val="model"/>
      <sheetName val="Losses"/>
      <sheetName val="AnalysisState"/>
      <sheetName val="VAmodel"/>
      <sheetName val="ForClient-&gt;"/>
      <sheetName val="Introduction"/>
      <sheetName val="VirginiaUpside"/>
      <sheetName val="VirginiaBaseline"/>
      <sheetName val="VirginiaDownside"/>
      <sheetName val="comps"/>
      <sheetName val="Central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6">
          <cell r="I96">
            <v>401073646</v>
          </cell>
          <cell r="J96">
            <v>387003303</v>
          </cell>
          <cell r="K96">
            <v>327325018</v>
          </cell>
          <cell r="L96">
            <v>392240736</v>
          </cell>
          <cell r="M96">
            <v>281540091</v>
          </cell>
          <cell r="N96">
            <v>221165387</v>
          </cell>
        </row>
        <row r="97">
          <cell r="C97">
            <v>213921339</v>
          </cell>
          <cell r="D97">
            <v>230166470</v>
          </cell>
          <cell r="E97">
            <v>340842116</v>
          </cell>
          <cell r="F97">
            <v>380724525</v>
          </cell>
          <cell r="G97">
            <v>415229374.1863327</v>
          </cell>
          <cell r="H97">
            <v>425762863.00528646</v>
          </cell>
        </row>
      </sheetData>
      <sheetData sheetId="17"/>
      <sheetData sheetId="18"/>
      <sheetData sheetId="19"/>
      <sheetData sheetId="20"/>
      <sheetData sheetId="21"/>
      <sheetData sheetId="22">
        <row r="16">
          <cell r="D16">
            <v>2019</v>
          </cell>
          <cell r="E16">
            <v>2020</v>
          </cell>
          <cell r="F16">
            <v>2021</v>
          </cell>
          <cell r="G16" t="str">
            <v/>
          </cell>
          <cell r="H16" t="str">
            <v/>
          </cell>
          <cell r="I16" t="str">
            <v>2019Q1</v>
          </cell>
          <cell r="J16" t="str">
            <v>2019Q2</v>
          </cell>
          <cell r="K16" t="str">
            <v>2019Q3</v>
          </cell>
          <cell r="L16" t="str">
            <v>2019Q4</v>
          </cell>
          <cell r="M16" t="str">
            <v>2020Q1</v>
          </cell>
          <cell r="N16" t="str">
            <v>2020Q2</v>
          </cell>
          <cell r="O16" t="str">
            <v>2020Q3</v>
          </cell>
          <cell r="P16" t="str">
            <v>2020Q4</v>
          </cell>
          <cell r="Q16" t="str">
            <v>2021Q1</v>
          </cell>
          <cell r="R16" t="str">
            <v>2021Q2</v>
          </cell>
          <cell r="S16" t="str">
            <v>2021Q3</v>
          </cell>
          <cell r="T16" t="str">
            <v>2021Q4</v>
          </cell>
          <cell r="U16" t="str">
            <v>2022Q1</v>
          </cell>
          <cell r="V16" t="str">
            <v>2022Q2</v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>Jan2019Q1</v>
          </cell>
          <cell r="AD16" t="str">
            <v>Feb2019Q1</v>
          </cell>
          <cell r="AE16" t="str">
            <v>Mar2019Q1</v>
          </cell>
          <cell r="AF16" t="str">
            <v>Apr2019Q2</v>
          </cell>
          <cell r="AG16" t="str">
            <v>May2019Q2</v>
          </cell>
          <cell r="AH16" t="str">
            <v>Jun2019Q2</v>
          </cell>
          <cell r="AI16" t="str">
            <v>Jul2019Q3</v>
          </cell>
          <cell r="AJ16" t="str">
            <v>Aug2019Q3</v>
          </cell>
          <cell r="AK16" t="str">
            <v>Sep2019Q3</v>
          </cell>
          <cell r="AL16" t="str">
            <v>Oct2019Q4</v>
          </cell>
          <cell r="AM16" t="str">
            <v>Nov2019Q4</v>
          </cell>
          <cell r="AN16" t="str">
            <v>Dec2019Q4</v>
          </cell>
          <cell r="AO16" t="str">
            <v>Jan2020Q1</v>
          </cell>
          <cell r="AP16" t="str">
            <v>Feb2020Q1</v>
          </cell>
          <cell r="AQ16" t="str">
            <v>Mar2020Q1</v>
          </cell>
          <cell r="AR16" t="str">
            <v>Apr2020Q2</v>
          </cell>
          <cell r="AS16" t="str">
            <v>May2020Q2</v>
          </cell>
          <cell r="AT16" t="str">
            <v>Jun2020Q2</v>
          </cell>
          <cell r="AU16" t="str">
            <v>Jul2020Q3</v>
          </cell>
          <cell r="AV16" t="str">
            <v>Aug2020Q3</v>
          </cell>
          <cell r="AW16" t="str">
            <v>Sep2020Q3</v>
          </cell>
          <cell r="AX16" t="str">
            <v>Oct2020Q4</v>
          </cell>
          <cell r="AY16" t="str">
            <v>Nov2020Q4</v>
          </cell>
          <cell r="AZ16" t="str">
            <v>Dec2020Q4</v>
          </cell>
          <cell r="BA16" t="str">
            <v>Jan2021Q1</v>
          </cell>
          <cell r="BB16" t="str">
            <v>Feb2021Q1</v>
          </cell>
          <cell r="BC16" t="str">
            <v>Mar2021Q1</v>
          </cell>
          <cell r="BD16" t="str">
            <v>Apr2021Q2</v>
          </cell>
          <cell r="BE16" t="str">
            <v>May2021Q2</v>
          </cell>
          <cell r="BF16" t="str">
            <v>Jun2021Q2</v>
          </cell>
          <cell r="BG16" t="str">
            <v>Jul2021Q3</v>
          </cell>
          <cell r="BH16" t="str">
            <v>Aug2021Q3</v>
          </cell>
          <cell r="BI16" t="str">
            <v>Sep2021Q3</v>
          </cell>
          <cell r="BJ16" t="str">
            <v>Oct2021Q4</v>
          </cell>
          <cell r="BK16" t="str">
            <v>Nov2021Q4</v>
          </cell>
          <cell r="BL16" t="str">
            <v>Dec2021Q4</v>
          </cell>
          <cell r="BM16" t="str">
            <v>Jan2022Q1</v>
          </cell>
          <cell r="BN16" t="str">
            <v>Feb2022Q1</v>
          </cell>
          <cell r="BO16" t="str">
            <v>Mar2022Q1</v>
          </cell>
          <cell r="BP16" t="str">
            <v>Apr2022Q2</v>
          </cell>
          <cell r="BQ16" t="str">
            <v>May2022Q2</v>
          </cell>
        </row>
        <row r="22">
          <cell r="A22" t="str">
            <v>% lostBaseline</v>
          </cell>
          <cell r="D22">
            <v>0</v>
          </cell>
          <cell r="E22">
            <v>0.47344732147073371</v>
          </cell>
          <cell r="F22">
            <v>0.24010194733398554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0.20022755378549342</v>
          </cell>
          <cell r="N22">
            <v>0.73331900628683722</v>
          </cell>
          <cell r="O22">
            <v>0.50362307970904119</v>
          </cell>
          <cell r="P22">
            <v>0.38683734368560352</v>
          </cell>
          <cell r="Q22">
            <v>0.31720651655253662</v>
          </cell>
          <cell r="R22">
            <v>0.26897087319951973</v>
          </cell>
          <cell r="S22">
            <v>0.21713512729716097</v>
          </cell>
          <cell r="T22">
            <v>0.16180131807379744</v>
          </cell>
          <cell r="U22">
            <v>9.7450172492956497E-2</v>
          </cell>
          <cell r="V22">
            <v>3.3664729835295983E-2</v>
          </cell>
          <cell r="AA22" t="str">
            <v>% lost</v>
          </cell>
          <cell r="AB22" t="str">
            <v>Baseline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5.0000000000000044E-2</v>
          </cell>
          <cell r="AQ22">
            <v>0.47888888888888881</v>
          </cell>
          <cell r="AR22">
            <v>0.86</v>
          </cell>
          <cell r="AS22">
            <v>0.75</v>
          </cell>
          <cell r="AT22">
            <v>0.6</v>
          </cell>
          <cell r="AU22">
            <v>0.54845043176013197</v>
          </cell>
          <cell r="AV22">
            <v>0.50132979349645845</v>
          </cell>
          <cell r="AW22">
            <v>0.45825756949558416</v>
          </cell>
          <cell r="AX22">
            <v>0.418885936412003</v>
          </cell>
          <cell r="AY22">
            <v>0.38289695447235028</v>
          </cell>
          <cell r="AZ22">
            <v>0.35000000000000031</v>
          </cell>
          <cell r="BA22">
            <v>0.33468678756043391</v>
          </cell>
          <cell r="BB22">
            <v>0.31901281438976092</v>
          </cell>
          <cell r="BC22">
            <v>0.30296958140226549</v>
          </cell>
          <cell r="BD22">
            <v>0.28654838928407012</v>
          </cell>
          <cell r="BE22">
            <v>0.26974033377600259</v>
          </cell>
          <cell r="BF22">
            <v>0.25253630084533341</v>
          </cell>
          <cell r="BG22">
            <v>0.23492696174376482</v>
          </cell>
          <cell r="BH22">
            <v>0.2169027679489921</v>
          </cell>
          <cell r="BI22">
            <v>0.19845394598709432</v>
          </cell>
          <cell r="BJ22">
            <v>0.17957049213294696</v>
          </cell>
          <cell r="BK22">
            <v>0.1602421669857822</v>
          </cell>
          <cell r="BL22">
            <v>0.14045848991695653</v>
          </cell>
          <cell r="BM22">
            <v>0.1202087333869144</v>
          </cell>
          <cell r="BN22">
            <v>9.948191712826604E-2</v>
          </cell>
          <cell r="BO22">
            <v>7.8266802191826135E-2</v>
          </cell>
          <cell r="BP22">
            <v>5.6551884852383827E-2</v>
          </cell>
          <cell r="BQ22">
            <v>3.4325390370900766E-2</v>
          </cell>
        </row>
        <row r="23">
          <cell r="A23" t="str">
            <v>% lostUpside</v>
          </cell>
          <cell r="D23">
            <v>0</v>
          </cell>
          <cell r="E23">
            <v>0.36141864787503902</v>
          </cell>
          <cell r="F23">
            <v>8.9608820404889808E-2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0.19099125187239388</v>
          </cell>
          <cell r="N23">
            <v>0.62688929484031075</v>
          </cell>
          <cell r="O23">
            <v>0.35486122267229575</v>
          </cell>
          <cell r="P23">
            <v>0.21576886993779548</v>
          </cell>
          <cell r="Q23">
            <v>0.1489342627387695</v>
          </cell>
          <cell r="R23">
            <v>0.11119151393033255</v>
          </cell>
          <cell r="S23">
            <v>7.1632596887170275E-2</v>
          </cell>
          <cell r="T23">
            <v>3.0445852825096081E-2</v>
          </cell>
          <cell r="U23">
            <v>-1.6223500043794515E-2</v>
          </cell>
          <cell r="V23">
            <v>-6.1300287679901498E-2</v>
          </cell>
          <cell r="AA23" t="str">
            <v>% lost</v>
          </cell>
          <cell r="AB23" t="str">
            <v>Upside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5.0000000000000044E-2</v>
          </cell>
          <cell r="AQ23">
            <v>0.45494444444444437</v>
          </cell>
          <cell r="AR23">
            <v>0.77400000000000002</v>
          </cell>
          <cell r="AS23">
            <v>0.63749999999999996</v>
          </cell>
          <cell r="AT23">
            <v>0.47999999999999993</v>
          </cell>
          <cell r="AU23">
            <v>0.41133782382009892</v>
          </cell>
          <cell r="AV23">
            <v>0.35093085544752084</v>
          </cell>
          <cell r="AW23">
            <v>0.29786742017212964</v>
          </cell>
          <cell r="AX23">
            <v>0.25133156184720168</v>
          </cell>
          <cell r="AY23">
            <v>0.21059332495979255</v>
          </cell>
          <cell r="AZ23">
            <v>0.17500000000000004</v>
          </cell>
          <cell r="BA23">
            <v>0.16270100892893435</v>
          </cell>
          <cell r="BB23">
            <v>0.15021866612287937</v>
          </cell>
          <cell r="BC23">
            <v>0.13755023819837875</v>
          </cell>
          <cell r="BD23">
            <v>0.12469295102305644</v>
          </cell>
          <cell r="BE23">
            <v>0.11164398910813722</v>
          </cell>
          <cell r="BF23">
            <v>9.8400494991911058E-2</v>
          </cell>
          <cell r="BG23">
            <v>8.4959568614005887E-2</v>
          </cell>
          <cell r="BH23">
            <v>7.1318266680332587E-2</v>
          </cell>
          <cell r="BI23">
            <v>5.7473602018562331E-2</v>
          </cell>
          <cell r="BJ23">
            <v>4.3422542923995722E-2</v>
          </cell>
          <cell r="BK23">
            <v>2.9162012495679956E-2</v>
          </cell>
          <cell r="BL23">
            <v>1.4688887962629016E-2</v>
          </cell>
          <cell r="BM23">
            <v>0</v>
          </cell>
          <cell r="BN23">
            <v>-1.4907867964928823E-2</v>
          </cell>
          <cell r="BO23">
            <v>-3.0037980457116698E-2</v>
          </cell>
          <cell r="BP23">
            <v>-4.5393650668632546E-2</v>
          </cell>
          <cell r="BQ23">
            <v>-6.0978241184174831E-2</v>
          </cell>
        </row>
        <row r="24">
          <cell r="A24" t="str">
            <v>% lostDownside</v>
          </cell>
          <cell r="D24">
            <v>0</v>
          </cell>
          <cell r="E24">
            <v>0.59976661015740096</v>
          </cell>
          <cell r="F24">
            <v>0.35389742010294528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0.20945620518919444</v>
          </cell>
          <cell r="N24">
            <v>0.87946851697636619</v>
          </cell>
          <cell r="O24">
            <v>0.69545127389471295</v>
          </cell>
          <cell r="P24">
            <v>0.5228216930559515</v>
          </cell>
          <cell r="Q24">
            <v>0.43516967073654922</v>
          </cell>
          <cell r="R24">
            <v>0.38491776228115482</v>
          </cell>
          <cell r="S24">
            <v>0.32998549673711353</v>
          </cell>
          <cell r="T24">
            <v>0.2703368038138862</v>
          </cell>
          <cell r="U24">
            <v>0.19972396162181294</v>
          </cell>
          <cell r="V24">
            <v>0.12848296104756526</v>
          </cell>
          <cell r="AA24" t="str">
            <v>% lost</v>
          </cell>
          <cell r="AB24" t="str">
            <v>Downside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5.0000000000000044E-2</v>
          </cell>
          <cell r="AQ24">
            <v>0.50283333333333324</v>
          </cell>
          <cell r="AR24">
            <v>0.90300000000000002</v>
          </cell>
          <cell r="AS24">
            <v>0.89999999999999991</v>
          </cell>
          <cell r="AT24">
            <v>0.84</v>
          </cell>
          <cell r="AU24">
            <v>0.76234610014658344</v>
          </cell>
          <cell r="AV24">
            <v>0.69183511502511263</v>
          </cell>
          <cell r="AW24">
            <v>0.62781287020895027</v>
          </cell>
          <cell r="AX24">
            <v>0.56968487352032404</v>
          </cell>
          <cell r="AY24">
            <v>0.51691088853767286</v>
          </cell>
          <cell r="AZ24">
            <v>0.46900000000000036</v>
          </cell>
          <cell r="BA24">
            <v>0.45332907628159957</v>
          </cell>
          <cell r="BB24">
            <v>0.43719567073610288</v>
          </cell>
          <cell r="BC24">
            <v>0.42058613455478411</v>
          </cell>
          <cell r="BD24">
            <v>0.40348641612394476</v>
          </cell>
          <cell r="BE24">
            <v>0.38588204913729407</v>
          </cell>
          <cell r="BF24">
            <v>0.3677581403575011</v>
          </cell>
          <cell r="BG24">
            <v>0.34909935701656425</v>
          </cell>
          <cell r="BH24">
            <v>0.3298899138443393</v>
          </cell>
          <cell r="BI24">
            <v>0.31011355971425203</v>
          </cell>
          <cell r="BJ24">
            <v>0.28975356389489793</v>
          </cell>
          <cell r="BK24">
            <v>0.26879270189589777</v>
          </cell>
          <cell r="BL24">
            <v>0.24721324089603469</v>
          </cell>
          <cell r="BM24">
            <v>0.22499692474134469</v>
          </cell>
          <cell r="BN24">
            <v>0.20212495850047008</v>
          </cell>
          <cell r="BO24">
            <v>0.17857799256420837</v>
          </cell>
          <cell r="BP24">
            <v>0.15433610627580552</v>
          </cell>
          <cell r="BQ24">
            <v>0.12937879107814521</v>
          </cell>
        </row>
        <row r="25">
          <cell r="A25" t="str">
            <v/>
          </cell>
          <cell r="Y25" t="str">
            <v>hardcoded</v>
          </cell>
          <cell r="Z25" t="str">
            <v>should be</v>
          </cell>
        </row>
        <row r="26">
          <cell r="A26" t="str">
            <v>$ lostBaseline</v>
          </cell>
          <cell r="D26">
            <v>0</v>
          </cell>
          <cell r="E26">
            <v>12610.948106108872</v>
          </cell>
          <cell r="F26">
            <v>6395.4595594681141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1159.2270476542035</v>
          </cell>
          <cell r="N26">
            <v>5391.3653308601179</v>
          </cell>
          <cell r="O26">
            <v>3622.5280121492542</v>
          </cell>
          <cell r="P26">
            <v>2437.8277154452971</v>
          </cell>
          <cell r="Q26">
            <v>1836.4823758163113</v>
          </cell>
          <cell r="R26">
            <v>1977.4753256727267</v>
          </cell>
          <cell r="S26">
            <v>1561.838828971044</v>
          </cell>
          <cell r="T26">
            <v>1019.6630290080318</v>
          </cell>
          <cell r="U26">
            <v>564.19245811406074</v>
          </cell>
          <cell r="V26">
            <v>247.50327722420153</v>
          </cell>
          <cell r="Y26">
            <v>12624.923384533406</v>
          </cell>
          <cell r="Z26">
            <v>12610.948106108872</v>
          </cell>
          <cell r="AA26" t="str">
            <v>$ lost</v>
          </cell>
          <cell r="AB26" t="str">
            <v>Baseline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90.117246987821019</v>
          </cell>
          <cell r="AQ26">
            <v>1069.1098006663824</v>
          </cell>
          <cell r="AR26">
            <v>2031.9419044286349</v>
          </cell>
          <cell r="AS26">
            <v>1853.6853320434116</v>
          </cell>
          <cell r="AT26">
            <v>1505.7380943880719</v>
          </cell>
          <cell r="AU26">
            <v>1366.0710094076123</v>
          </cell>
          <cell r="AV26">
            <v>1225.722287349033</v>
          </cell>
          <cell r="AW26">
            <v>1030.7347153926087</v>
          </cell>
          <cell r="AX26">
            <v>1012.7099676225532</v>
          </cell>
          <cell r="AY26">
            <v>792.03008986648399</v>
          </cell>
          <cell r="AZ26">
            <v>633.08765795626016</v>
          </cell>
          <cell r="BA26">
            <v>585.13775474969452</v>
          </cell>
          <cell r="BB26">
            <v>574.97113173283935</v>
          </cell>
          <cell r="BC26">
            <v>676.37348933377757</v>
          </cell>
          <cell r="BD26">
            <v>677.0345114335247</v>
          </cell>
          <cell r="BE26">
            <v>666.68493357476007</v>
          </cell>
          <cell r="BF26">
            <v>633.75588066444186</v>
          </cell>
          <cell r="BG26">
            <v>585.15208154075742</v>
          </cell>
          <cell r="BH26">
            <v>530.31469565882333</v>
          </cell>
          <cell r="BI26">
            <v>446.3720517714633</v>
          </cell>
          <cell r="BJ26">
            <v>434.13447782848925</v>
          </cell>
          <cell r="BK26">
            <v>331.46416140354569</v>
          </cell>
          <cell r="BL26">
            <v>254.06438977599691</v>
          </cell>
          <cell r="BM26">
            <v>210.16266841015585</v>
          </cell>
          <cell r="BN26">
            <v>179.30072993339772</v>
          </cell>
          <cell r="BO26">
            <v>174.72905977050718</v>
          </cell>
          <cell r="BP26">
            <v>133.61644721625774</v>
          </cell>
          <cell r="BQ26">
            <v>84.837963529603883</v>
          </cell>
        </row>
        <row r="27">
          <cell r="A27" t="str">
            <v>$ lostUpside</v>
          </cell>
          <cell r="D27">
            <v>0</v>
          </cell>
          <cell r="E27">
            <v>9626.9037889443334</v>
          </cell>
          <cell r="F27">
            <v>2386.8593879996206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1105.7530337358403</v>
          </cell>
          <cell r="N27">
            <v>4608.8935122559697</v>
          </cell>
          <cell r="O27">
            <v>2552.4936631152718</v>
          </cell>
          <cell r="P27">
            <v>1359.7635798372514</v>
          </cell>
          <cell r="Q27">
            <v>862.26207345158946</v>
          </cell>
          <cell r="R27">
            <v>817.48061641724439</v>
          </cell>
          <cell r="S27">
            <v>515.24860408837071</v>
          </cell>
          <cell r="T27">
            <v>191.86809404241586</v>
          </cell>
          <cell r="U27">
            <v>-93.926733373238221</v>
          </cell>
          <cell r="V27">
            <v>-450.68004911344246</v>
          </cell>
          <cell r="Y27">
            <v>9637.7336420053325</v>
          </cell>
          <cell r="Z27">
            <v>9626.9037889443334</v>
          </cell>
          <cell r="AA27" t="str">
            <v>$ lost</v>
          </cell>
          <cell r="AB27" t="str">
            <v>Upside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90.115737343706755</v>
          </cell>
          <cell r="AQ27">
            <v>1015.6372963921336</v>
          </cell>
          <cell r="AR27">
            <v>1828.717078804214</v>
          </cell>
          <cell r="AS27">
            <v>1575.6061372408469</v>
          </cell>
          <cell r="AT27">
            <v>1204.5702962109087</v>
          </cell>
          <cell r="AU27">
            <v>1024.5360937396295</v>
          </cell>
          <cell r="AV27">
            <v>857.99122783456176</v>
          </cell>
          <cell r="AW27">
            <v>669.96634154108062</v>
          </cell>
          <cell r="AX27">
            <v>607.61580162315408</v>
          </cell>
          <cell r="AY27">
            <v>435.60925197816505</v>
          </cell>
          <cell r="AZ27">
            <v>316.53852623593235</v>
          </cell>
          <cell r="BA27">
            <v>284.44776359949009</v>
          </cell>
          <cell r="BB27">
            <v>270.74131720902733</v>
          </cell>
          <cell r="BC27">
            <v>307.07299264307204</v>
          </cell>
          <cell r="BD27">
            <v>294.6099859720423</v>
          </cell>
          <cell r="BE27">
            <v>275.93247752914715</v>
          </cell>
          <cell r="BF27">
            <v>246.93815291605492</v>
          </cell>
          <cell r="BG27">
            <v>211.61230383633989</v>
          </cell>
          <cell r="BH27">
            <v>174.36610730070689</v>
          </cell>
          <cell r="BI27">
            <v>129.27019295132388</v>
          </cell>
          <cell r="BJ27">
            <v>104.97775541346418</v>
          </cell>
          <cell r="BK27">
            <v>60.321201784749874</v>
          </cell>
          <cell r="BL27">
            <v>26.569136844201797</v>
          </cell>
          <cell r="BM27">
            <v>0</v>
          </cell>
          <cell r="BN27">
            <v>-26.868670277643695</v>
          </cell>
          <cell r="BO27">
            <v>-67.05806309559452</v>
          </cell>
          <cell r="BP27">
            <v>-107.25083236046598</v>
          </cell>
          <cell r="BQ27">
            <v>-150.71010360460934</v>
          </cell>
        </row>
        <row r="28">
          <cell r="A28" t="str">
            <v>$ lostDownside</v>
          </cell>
          <cell r="D28">
            <v>0</v>
          </cell>
          <cell r="E28">
            <v>15975.643442180424</v>
          </cell>
          <cell r="F28">
            <v>9426.5651053639649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1212.656768580641</v>
          </cell>
          <cell r="N28">
            <v>6465.8573299744749</v>
          </cell>
          <cell r="O28">
            <v>5002.3357194510509</v>
          </cell>
          <cell r="P28">
            <v>3294.7936241742577</v>
          </cell>
          <cell r="Q28">
            <v>2519.4357274974118</v>
          </cell>
          <cell r="R28">
            <v>2829.9174861194706</v>
          </cell>
          <cell r="S28">
            <v>2373.5641865813404</v>
          </cell>
          <cell r="T28">
            <v>1703.6477051657416</v>
          </cell>
          <cell r="U28">
            <v>1156.3114766147123</v>
          </cell>
          <cell r="V28">
            <v>944.60742986272169</v>
          </cell>
          <cell r="Y28">
            <v>15993.687290099168</v>
          </cell>
          <cell r="Z28">
            <v>15975.643442180426</v>
          </cell>
          <cell r="AA28" t="str">
            <v>$ lost</v>
          </cell>
          <cell r="AB28" t="str">
            <v>Downside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90.115332025827826</v>
          </cell>
          <cell r="AQ28">
            <v>1122.5414365548131</v>
          </cell>
          <cell r="AR28">
            <v>2133.4936626448662</v>
          </cell>
          <cell r="AS28">
            <v>2224.3751302044247</v>
          </cell>
          <cell r="AT28">
            <v>2107.9885371251839</v>
          </cell>
          <cell r="AU28">
            <v>1898.79835337584</v>
          </cell>
          <cell r="AV28">
            <v>1691.4608127894016</v>
          </cell>
          <cell r="AW28">
            <v>1412.0765532858097</v>
          </cell>
          <cell r="AX28">
            <v>1377.256289099545</v>
          </cell>
          <cell r="AY28">
            <v>1069.2179003066303</v>
          </cell>
          <cell r="AZ28">
            <v>848.31943476808237</v>
          </cell>
          <cell r="BA28">
            <v>792.5449436004875</v>
          </cell>
          <cell r="BB28">
            <v>787.96066057276755</v>
          </cell>
          <cell r="BC28">
            <v>938.93012332415663</v>
          </cell>
          <cell r="BD28">
            <v>953.30643606171145</v>
          </cell>
          <cell r="BE28">
            <v>953.71825921479888</v>
          </cell>
          <cell r="BF28">
            <v>922.89279084296049</v>
          </cell>
          <cell r="BG28">
            <v>869.51226501999611</v>
          </cell>
          <cell r="BH28">
            <v>806.54457931340687</v>
          </cell>
          <cell r="BI28">
            <v>697.50734224793734</v>
          </cell>
          <cell r="BJ28">
            <v>700.50116601703678</v>
          </cell>
          <cell r="BK28">
            <v>555.9913221250165</v>
          </cell>
          <cell r="BL28">
            <v>447.15521702368824</v>
          </cell>
          <cell r="BM28">
            <v>393.35702111161964</v>
          </cell>
          <cell r="BN28">
            <v>364.29115491953036</v>
          </cell>
          <cell r="BO28">
            <v>398.66330058356232</v>
          </cell>
          <cell r="BP28">
            <v>364.64574159104717</v>
          </cell>
          <cell r="BQ28">
            <v>319.76329472237819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$ actualBaseline</v>
          </cell>
          <cell r="D30">
            <v>26636.433525347176</v>
          </cell>
          <cell r="E30">
            <v>14025.485419238299</v>
          </cell>
          <cell r="F30">
            <v>20240.973965879057</v>
          </cell>
          <cell r="I30">
            <v>5789.5480703724706</v>
          </cell>
          <cell r="J30">
            <v>7352.0054500691476</v>
          </cell>
          <cell r="K30">
            <v>7192.9348715354781</v>
          </cell>
          <cell r="L30">
            <v>6301.9451333700772</v>
          </cell>
          <cell r="M30">
            <v>4630.3210227182672</v>
          </cell>
          <cell r="N30">
            <v>1960.6401192090289</v>
          </cell>
          <cell r="O30">
            <v>3570.4068593862239</v>
          </cell>
          <cell r="P30">
            <v>3864.1174179247801</v>
          </cell>
          <cell r="Q30">
            <v>3953.0656945561586</v>
          </cell>
          <cell r="R30">
            <v>5374.5301243964204</v>
          </cell>
          <cell r="S30">
            <v>5631.0960425644334</v>
          </cell>
          <cell r="T30">
            <v>5282.2821043620461</v>
          </cell>
          <cell r="U30">
            <v>5225.3556122584096</v>
          </cell>
          <cell r="V30">
            <v>7104.5021728449465</v>
          </cell>
          <cell r="AA30" t="str">
            <v>$ actual</v>
          </cell>
          <cell r="AB30" t="str">
            <v>Baseline</v>
          </cell>
          <cell r="AC30">
            <v>1750.2519313461164</v>
          </cell>
          <cell r="AD30">
            <v>1804.3422735126292</v>
          </cell>
          <cell r="AE30">
            <v>2234.9538655137248</v>
          </cell>
          <cell r="AF30">
            <v>2365.3414818236834</v>
          </cell>
          <cell r="AG30">
            <v>2474.3194140171972</v>
          </cell>
          <cell r="AH30">
            <v>2512.3445542282666</v>
          </cell>
          <cell r="AI30">
            <v>2493.5432469876532</v>
          </cell>
          <cell r="AJ30">
            <v>2447.6514896349913</v>
          </cell>
          <cell r="AK30">
            <v>2251.7401349128331</v>
          </cell>
          <cell r="AL30">
            <v>2420.3062234516851</v>
          </cell>
          <cell r="AM30">
            <v>2070.8125186316179</v>
          </cell>
          <cell r="AN30">
            <v>1810.8263912867742</v>
          </cell>
          <cell r="AO30">
            <v>1750.2519313461164</v>
          </cell>
          <cell r="AP30">
            <v>1714.2250265248081</v>
          </cell>
          <cell r="AQ30">
            <v>1165.8440648473425</v>
          </cell>
          <cell r="AR30">
            <v>333.39957739504848</v>
          </cell>
          <cell r="AS30">
            <v>620.63408197378567</v>
          </cell>
          <cell r="AT30">
            <v>1006.6064598401947</v>
          </cell>
          <cell r="AU30">
            <v>1127.4722375800409</v>
          </cell>
          <cell r="AV30">
            <v>1221.9292022859584</v>
          </cell>
          <cell r="AW30">
            <v>1221.0054195202245</v>
          </cell>
          <cell r="AX30">
            <v>1407.5962558291319</v>
          </cell>
          <cell r="AY30">
            <v>1278.7824287651338</v>
          </cell>
          <cell r="AZ30">
            <v>1177.7387333305142</v>
          </cell>
          <cell r="BA30">
            <v>1165.1141765964219</v>
          </cell>
          <cell r="BB30">
            <v>1229.3711417797899</v>
          </cell>
          <cell r="BC30">
            <v>1558.5803761799473</v>
          </cell>
          <cell r="BD30">
            <v>1688.3069703901588</v>
          </cell>
          <cell r="BE30">
            <v>1807.6344804424371</v>
          </cell>
          <cell r="BF30">
            <v>1878.5886735638246</v>
          </cell>
          <cell r="BG30">
            <v>1908.3911654468957</v>
          </cell>
          <cell r="BH30">
            <v>1917.3367939761679</v>
          </cell>
          <cell r="BI30">
            <v>1805.3680831413699</v>
          </cell>
          <cell r="BJ30">
            <v>1986.1717456231959</v>
          </cell>
          <cell r="BK30">
            <v>1739.3483572280722</v>
          </cell>
          <cell r="BL30">
            <v>1556.7620015107773</v>
          </cell>
          <cell r="BM30">
            <v>1540.0892629359605</v>
          </cell>
          <cell r="BN30">
            <v>1625.0415435792315</v>
          </cell>
          <cell r="BO30">
            <v>2060.2248057432175</v>
          </cell>
          <cell r="BP30">
            <v>2231.7250346074256</v>
          </cell>
          <cell r="BQ30">
            <v>2389.4814504875935</v>
          </cell>
        </row>
        <row r="31">
          <cell r="A31" t="str">
            <v>$ actualUpside</v>
          </cell>
          <cell r="D31">
            <v>26636.433525347176</v>
          </cell>
          <cell r="E31">
            <v>17009.529736402837</v>
          </cell>
          <cell r="F31">
            <v>24249.574137347554</v>
          </cell>
          <cell r="I31">
            <v>5789.5480703724706</v>
          </cell>
          <cell r="J31">
            <v>7352.0054500691476</v>
          </cell>
          <cell r="K31">
            <v>7192.9348715354781</v>
          </cell>
          <cell r="L31">
            <v>6301.9451333700772</v>
          </cell>
          <cell r="M31">
            <v>4683.7950366366294</v>
          </cell>
          <cell r="N31">
            <v>2743.1119378131775</v>
          </cell>
          <cell r="O31">
            <v>4640.4412084202058</v>
          </cell>
          <cell r="P31">
            <v>4942.181553532826</v>
          </cell>
          <cell r="Q31">
            <v>4927.2859969208812</v>
          </cell>
          <cell r="R31">
            <v>6534.5248336519026</v>
          </cell>
          <cell r="S31">
            <v>6677.6862674471067</v>
          </cell>
          <cell r="T31">
            <v>6110.0770393276616</v>
          </cell>
          <cell r="U31">
            <v>5883.4748037457084</v>
          </cell>
          <cell r="V31">
            <v>7802.6854991825903</v>
          </cell>
          <cell r="AA31" t="str">
            <v>$ actual</v>
          </cell>
          <cell r="AB31" t="str">
            <v>Upside</v>
          </cell>
          <cell r="AC31">
            <v>1750.2519313461164</v>
          </cell>
          <cell r="AD31">
            <v>1804.3422735126292</v>
          </cell>
          <cell r="AE31">
            <v>2234.9538655137248</v>
          </cell>
          <cell r="AF31">
            <v>2365.3414818236834</v>
          </cell>
          <cell r="AG31">
            <v>2474.3194140171972</v>
          </cell>
          <cell r="AH31">
            <v>2512.3445542282666</v>
          </cell>
          <cell r="AI31">
            <v>2493.5432469876532</v>
          </cell>
          <cell r="AJ31">
            <v>2447.6514896349913</v>
          </cell>
          <cell r="AK31">
            <v>2251.7401349128331</v>
          </cell>
          <cell r="AL31">
            <v>2420.3062234516851</v>
          </cell>
          <cell r="AM31">
            <v>2070.8125186316179</v>
          </cell>
          <cell r="AN31">
            <v>1810.8263912867742</v>
          </cell>
          <cell r="AO31">
            <v>1750.2519313461164</v>
          </cell>
          <cell r="AP31">
            <v>1714.2265361689224</v>
          </cell>
          <cell r="AQ31">
            <v>1219.3165691215913</v>
          </cell>
          <cell r="AR31">
            <v>536.62440301946936</v>
          </cell>
          <cell r="AS31">
            <v>898.71327677635031</v>
          </cell>
          <cell r="AT31">
            <v>1307.7742580173579</v>
          </cell>
          <cell r="AU31">
            <v>1469.0071532480238</v>
          </cell>
          <cell r="AV31">
            <v>1589.6602618004295</v>
          </cell>
          <cell r="AW31">
            <v>1581.7737933717526</v>
          </cell>
          <cell r="AX31">
            <v>1812.690421828531</v>
          </cell>
          <cell r="AY31">
            <v>1635.2032666534528</v>
          </cell>
          <cell r="AZ31">
            <v>1494.2878650508419</v>
          </cell>
          <cell r="BA31">
            <v>1465.8041677466263</v>
          </cell>
          <cell r="BB31">
            <v>1533.6009563036018</v>
          </cell>
          <cell r="BC31">
            <v>1927.8808728706529</v>
          </cell>
          <cell r="BD31">
            <v>2070.7314958516408</v>
          </cell>
          <cell r="BE31">
            <v>2198.3869364880502</v>
          </cell>
          <cell r="BF31">
            <v>2265.4064013122115</v>
          </cell>
          <cell r="BG31">
            <v>2281.9309431513134</v>
          </cell>
          <cell r="BH31">
            <v>2273.2853823342843</v>
          </cell>
          <cell r="BI31">
            <v>2122.4699419615094</v>
          </cell>
          <cell r="BJ31">
            <v>2315.3284680382208</v>
          </cell>
          <cell r="BK31">
            <v>2010.4913168468679</v>
          </cell>
          <cell r="BL31">
            <v>1784.2572544425725</v>
          </cell>
          <cell r="BM31">
            <v>1750.2519313461164</v>
          </cell>
          <cell r="BN31">
            <v>1831.2109437902729</v>
          </cell>
          <cell r="BO31">
            <v>2302.0119286093195</v>
          </cell>
          <cell r="BP31">
            <v>2472.5923141841495</v>
          </cell>
          <cell r="BQ31">
            <v>2625.0295176218065</v>
          </cell>
        </row>
        <row r="32">
          <cell r="A32" t="str">
            <v>$ actualDownside</v>
          </cell>
          <cell r="D32">
            <v>26636.433525347176</v>
          </cell>
          <cell r="E32">
            <v>10660.790083166748</v>
          </cell>
          <cell r="F32">
            <v>17209.86841998321</v>
          </cell>
          <cell r="I32">
            <v>5789.5480703724706</v>
          </cell>
          <cell r="J32">
            <v>7352.0054500691476</v>
          </cell>
          <cell r="K32">
            <v>7192.9348715354781</v>
          </cell>
          <cell r="L32">
            <v>6301.9451333700772</v>
          </cell>
          <cell r="M32">
            <v>4576.8913017918294</v>
          </cell>
          <cell r="N32">
            <v>886.14812009467232</v>
          </cell>
          <cell r="O32">
            <v>2190.5991520844264</v>
          </cell>
          <cell r="P32">
            <v>3007.1515091958195</v>
          </cell>
          <cell r="Q32">
            <v>3270.1123428750589</v>
          </cell>
          <cell r="R32">
            <v>4522.0879639496761</v>
          </cell>
          <cell r="S32">
            <v>4819.3706849541377</v>
          </cell>
          <cell r="T32">
            <v>4598.297428204336</v>
          </cell>
          <cell r="U32">
            <v>4633.2365937577579</v>
          </cell>
          <cell r="V32">
            <v>6407.3980202064249</v>
          </cell>
          <cell r="AA32" t="str">
            <v>$ actual</v>
          </cell>
          <cell r="AB32" t="str">
            <v>Downside</v>
          </cell>
          <cell r="AC32">
            <v>1750.2519313461164</v>
          </cell>
          <cell r="AD32">
            <v>1804.3422735126292</v>
          </cell>
          <cell r="AE32">
            <v>2234.9538655137248</v>
          </cell>
          <cell r="AF32">
            <v>2365.3414818236834</v>
          </cell>
          <cell r="AG32">
            <v>2474.3194140171972</v>
          </cell>
          <cell r="AH32">
            <v>2512.3445542282666</v>
          </cell>
          <cell r="AI32">
            <v>2493.5432469876532</v>
          </cell>
          <cell r="AJ32">
            <v>2447.6514896349913</v>
          </cell>
          <cell r="AK32">
            <v>2251.7401349128331</v>
          </cell>
          <cell r="AL32">
            <v>2420.3062234516851</v>
          </cell>
          <cell r="AM32">
            <v>2070.8125186316179</v>
          </cell>
          <cell r="AN32">
            <v>1810.8263912867742</v>
          </cell>
          <cell r="AO32">
            <v>1750.2519313461164</v>
          </cell>
          <cell r="AP32">
            <v>1714.2269414868013</v>
          </cell>
          <cell r="AQ32">
            <v>1112.4124289589117</v>
          </cell>
          <cell r="AR32">
            <v>231.84781917881719</v>
          </cell>
          <cell r="AS32">
            <v>249.94428381277248</v>
          </cell>
          <cell r="AT32">
            <v>404.35601710308265</v>
          </cell>
          <cell r="AU32">
            <v>594.74489361181327</v>
          </cell>
          <cell r="AV32">
            <v>756.19067684558968</v>
          </cell>
          <cell r="AW32">
            <v>839.6635816270234</v>
          </cell>
          <cell r="AX32">
            <v>1043.0499343521401</v>
          </cell>
          <cell r="AY32">
            <v>1001.5946183249876</v>
          </cell>
          <cell r="AZ32">
            <v>962.50695651869182</v>
          </cell>
          <cell r="BA32">
            <v>957.70698774562891</v>
          </cell>
          <cell r="BB32">
            <v>1016.3816129398616</v>
          </cell>
          <cell r="BC32">
            <v>1296.0237421895681</v>
          </cell>
          <cell r="BD32">
            <v>1412.035045761972</v>
          </cell>
          <cell r="BE32">
            <v>1520.6011548023985</v>
          </cell>
          <cell r="BF32">
            <v>1589.4517633853061</v>
          </cell>
          <cell r="BG32">
            <v>1624.0309819676572</v>
          </cell>
          <cell r="BH32">
            <v>1641.1069103215846</v>
          </cell>
          <cell r="BI32">
            <v>1554.2327926648959</v>
          </cell>
          <cell r="BJ32">
            <v>1719.8050574346485</v>
          </cell>
          <cell r="BK32">
            <v>1514.8211965066014</v>
          </cell>
          <cell r="BL32">
            <v>1363.671174263086</v>
          </cell>
          <cell r="BM32">
            <v>1356.8949102344968</v>
          </cell>
          <cell r="BN32">
            <v>1440.0511185930989</v>
          </cell>
          <cell r="BO32">
            <v>1836.2905649301624</v>
          </cell>
          <cell r="BP32">
            <v>2000.6957402326361</v>
          </cell>
          <cell r="BQ32">
            <v>2154.5561192948189</v>
          </cell>
        </row>
        <row r="33">
          <cell r="A33" t="str">
            <v/>
          </cell>
          <cell r="D33">
            <v>0</v>
          </cell>
          <cell r="E33">
            <v>0</v>
          </cell>
          <cell r="F33">
            <v>0</v>
          </cell>
          <cell r="Y33" t="str">
            <v>Hotel info from Aran's sheet</v>
          </cell>
        </row>
        <row r="34">
          <cell r="A34" t="str">
            <v>Occupancy rateBaseline</v>
          </cell>
          <cell r="D34">
            <v>0.64261297267072681</v>
          </cell>
          <cell r="E34">
            <v>0.42983396375352173</v>
          </cell>
          <cell r="F34">
            <v>0.56891071562546081</v>
          </cell>
          <cell r="I34">
            <v>0.5515098008398942</v>
          </cell>
          <cell r="J34">
            <v>0.71923783639336558</v>
          </cell>
          <cell r="K34">
            <v>0.70213793166141381</v>
          </cell>
          <cell r="L34">
            <v>0.59571810692281268</v>
          </cell>
          <cell r="M34">
            <v>0.45637944566656913</v>
          </cell>
          <cell r="N34">
            <v>0.28312724943327805</v>
          </cell>
          <cell r="O34">
            <v>0.50511063603750506</v>
          </cell>
          <cell r="P34">
            <v>0.4480797319441579</v>
          </cell>
          <cell r="Q34">
            <v>0.45089400527345758</v>
          </cell>
          <cell r="R34">
            <v>0.62389905680950009</v>
          </cell>
          <cell r="S34">
            <v>0.636621469926963</v>
          </cell>
          <cell r="T34">
            <v>0.55904329597752533</v>
          </cell>
          <cell r="U34">
            <v>0.53960261720051683</v>
          </cell>
          <cell r="V34">
            <v>0.71710213724780336</v>
          </cell>
          <cell r="Z34" t="str">
            <v>Occupancy</v>
          </cell>
          <cell r="AA34" t="str">
            <v>Occupancy rate</v>
          </cell>
          <cell r="AB34" t="str">
            <v>Baseline</v>
          </cell>
          <cell r="AC34">
            <v>0.46938159993618556</v>
          </cell>
          <cell r="AD34">
            <v>0.53720641709636074</v>
          </cell>
          <cell r="AE34">
            <v>0.64611331597972443</v>
          </cell>
          <cell r="AF34">
            <v>0.70209370018265016</v>
          </cell>
          <cell r="AG34">
            <v>0.71007713382445792</v>
          </cell>
          <cell r="AH34">
            <v>0.74584343755332561</v>
          </cell>
          <cell r="AI34">
            <v>0.73184326127314347</v>
          </cell>
          <cell r="AJ34">
            <v>0.71789771227470167</v>
          </cell>
          <cell r="AK34">
            <v>0.65531180813812795</v>
          </cell>
          <cell r="AL34">
            <v>0.69686974937315926</v>
          </cell>
          <cell r="AM34">
            <v>0.60317800475925365</v>
          </cell>
          <cell r="AN34">
            <v>0.48715406489797103</v>
          </cell>
          <cell r="AO34">
            <v>0.46938159993618556</v>
          </cell>
          <cell r="AP34">
            <v>0.53720641709636074</v>
          </cell>
          <cell r="AQ34">
            <v>0.38397967708071284</v>
          </cell>
          <cell r="AR34">
            <v>0.17050847004435796</v>
          </cell>
          <cell r="AS34">
            <v>0.2535989763658778</v>
          </cell>
          <cell r="AT34">
            <v>0.42619625003047179</v>
          </cell>
          <cell r="AU34">
            <v>0.52131300803018443</v>
          </cell>
          <cell r="AV34">
            <v>0.51655168554855657</v>
          </cell>
          <cell r="AW34">
            <v>0.47925241241692762</v>
          </cell>
          <cell r="AX34">
            <v>0.51667609870962827</v>
          </cell>
          <cell r="AY34">
            <v>0.45528944859356302</v>
          </cell>
          <cell r="AZ34">
            <v>0.37619047507374448</v>
          </cell>
          <cell r="BA34">
            <v>0.37246403819158114</v>
          </cell>
          <cell r="BB34">
            <v>0.43802389702805677</v>
          </cell>
          <cell r="BC34">
            <v>0.53937550749836527</v>
          </cell>
          <cell r="BD34">
            <v>0.59824872225437942</v>
          </cell>
          <cell r="BE34">
            <v>0.61599374083862291</v>
          </cell>
          <cell r="BF34">
            <v>0.65727423618160064</v>
          </cell>
          <cell r="BG34">
            <v>0.65514456860826498</v>
          </cell>
          <cell r="BH34">
            <v>0.65157972116099172</v>
          </cell>
          <cell r="BI34">
            <v>0.60202475718196069</v>
          </cell>
          <cell r="BJ34">
            <v>0.64706499583897559</v>
          </cell>
          <cell r="BK34">
            <v>0.56535320036371639</v>
          </cell>
          <cell r="BL34">
            <v>0.46485124464462402</v>
          </cell>
          <cell r="BM34">
            <v>0.4541344763181524</v>
          </cell>
          <cell r="BN34">
            <v>0.52534992487357079</v>
          </cell>
          <cell r="BO34">
            <v>0.63709937570672159</v>
          </cell>
          <cell r="BP34">
            <v>0.69672109220182676</v>
          </cell>
          <cell r="BQ34">
            <v>0.70809037538200037</v>
          </cell>
        </row>
        <row r="35">
          <cell r="A35" t="str">
            <v>Occupancy rateUpside</v>
          </cell>
          <cell r="D35">
            <v>0.64261297267072681</v>
          </cell>
          <cell r="E35">
            <v>0.57684853100027345</v>
          </cell>
          <cell r="F35">
            <v>0.652189734246164</v>
          </cell>
          <cell r="I35">
            <v>0.5515098008398942</v>
          </cell>
          <cell r="J35">
            <v>0.71923783639336558</v>
          </cell>
          <cell r="K35">
            <v>0.70213793166141381</v>
          </cell>
          <cell r="L35">
            <v>0.59571810692281268</v>
          </cell>
          <cell r="M35">
            <v>0.47478237529878875</v>
          </cell>
          <cell r="N35">
            <v>0.5235813321461843</v>
          </cell>
          <cell r="O35">
            <v>0.7233047437061223</v>
          </cell>
          <cell r="P35">
            <v>0.60032525278760385</v>
          </cell>
          <cell r="Q35">
            <v>0.56210516332285487</v>
          </cell>
          <cell r="R35">
            <v>0.7288053180245806</v>
          </cell>
          <cell r="S35">
            <v>0.7110259697886685</v>
          </cell>
          <cell r="T35">
            <v>0.60379617064179492</v>
          </cell>
          <cell r="U35">
            <v>0.56056158834937042</v>
          </cell>
          <cell r="V35">
            <v>0.73102072266579476</v>
          </cell>
          <cell r="Y35" t="str">
            <v>Occupancy rates</v>
          </cell>
          <cell r="AA35" t="str">
            <v>Occupancy rate</v>
          </cell>
          <cell r="AB35" t="str">
            <v>Upside</v>
          </cell>
          <cell r="AC35">
            <v>0.46938159993618556</v>
          </cell>
          <cell r="AD35">
            <v>0.53720641709636074</v>
          </cell>
          <cell r="AE35">
            <v>0.64611331597972443</v>
          </cell>
          <cell r="AF35">
            <v>0.70209370018265016</v>
          </cell>
          <cell r="AG35">
            <v>0.71007713382445792</v>
          </cell>
          <cell r="AH35">
            <v>0.74584343755332561</v>
          </cell>
          <cell r="AI35">
            <v>0.73184326127314347</v>
          </cell>
          <cell r="AJ35">
            <v>0.71789771227470167</v>
          </cell>
          <cell r="AK35">
            <v>0.65531180813812795</v>
          </cell>
          <cell r="AL35">
            <v>0.69686974937315926</v>
          </cell>
          <cell r="AM35">
            <v>0.60317800475925365</v>
          </cell>
          <cell r="AN35">
            <v>0.48715406489797103</v>
          </cell>
          <cell r="AO35">
            <v>0.46938159993618556</v>
          </cell>
          <cell r="AP35">
            <v>0.53720641709636074</v>
          </cell>
          <cell r="AQ35">
            <v>0.43890918834749065</v>
          </cell>
          <cell r="AR35">
            <v>0.33700497608767205</v>
          </cell>
          <cell r="AS35">
            <v>0.52748587084102583</v>
          </cell>
          <cell r="AT35">
            <v>0.70748577505058319</v>
          </cell>
          <cell r="AU35">
            <v>0.77154325188467299</v>
          </cell>
          <cell r="AV35">
            <v>0.7397020137055329</v>
          </cell>
          <cell r="AW35">
            <v>0.66558575036462919</v>
          </cell>
          <cell r="AX35">
            <v>0.69747139917010148</v>
          </cell>
          <cell r="AY35">
            <v>0.60933191283596644</v>
          </cell>
          <cell r="AZ35">
            <v>0.50118338978867638</v>
          </cell>
          <cell r="BA35">
            <v>0.47960538530819635</v>
          </cell>
          <cell r="BB35">
            <v>0.54766913179512333</v>
          </cell>
          <cell r="BC35">
            <v>0.65737303429442884</v>
          </cell>
          <cell r="BD35">
            <v>0.71304825524149074</v>
          </cell>
          <cell r="BE35">
            <v>0.72000194414410335</v>
          </cell>
          <cell r="BF35">
            <v>0.75518655854290551</v>
          </cell>
          <cell r="BG35">
            <v>0.74144958324442956</v>
          </cell>
          <cell r="BH35">
            <v>0.72763877497099561</v>
          </cell>
          <cell r="BI35">
            <v>0.66440493585001403</v>
          </cell>
          <cell r="BJ35">
            <v>0.70667213225741488</v>
          </cell>
          <cell r="BK35">
            <v>0.61171666888767318</v>
          </cell>
          <cell r="BL35">
            <v>0.49476437530370071</v>
          </cell>
          <cell r="BM35">
            <v>0.47716049158294965</v>
          </cell>
          <cell r="BN35">
            <v>0.5464052279635051</v>
          </cell>
          <cell r="BO35">
            <v>0.65733354456089033</v>
          </cell>
          <cell r="BP35">
            <v>0.7142904308622986</v>
          </cell>
          <cell r="BQ35">
            <v>0.72228995175667843</v>
          </cell>
        </row>
        <row r="36">
          <cell r="A36" t="str">
            <v>Occupancy rateDownside</v>
          </cell>
          <cell r="D36">
            <v>0.64261297267072681</v>
          </cell>
          <cell r="E36">
            <v>0.32094750742049089</v>
          </cell>
          <cell r="F36">
            <v>0.48300638472581209</v>
          </cell>
          <cell r="I36">
            <v>0.5515098008398942</v>
          </cell>
          <cell r="J36">
            <v>0.71923783639336558</v>
          </cell>
          <cell r="K36">
            <v>0.70213793166141381</v>
          </cell>
          <cell r="L36">
            <v>0.59571810692281268</v>
          </cell>
          <cell r="M36">
            <v>0.44724659854161158</v>
          </cell>
          <cell r="N36">
            <v>0.12805982795916351</v>
          </cell>
          <cell r="O36">
            <v>0.30072918759565775</v>
          </cell>
          <cell r="P36">
            <v>0.34998792358947906</v>
          </cell>
          <cell r="Q36">
            <v>0.37689146865701428</v>
          </cell>
          <cell r="R36">
            <v>0.52427034103925718</v>
          </cell>
          <cell r="S36">
            <v>0.5412601184271264</v>
          </cell>
          <cell r="T36">
            <v>0.484716423915867</v>
          </cell>
          <cell r="U36">
            <v>0.49444828265900292</v>
          </cell>
          <cell r="V36">
            <v>0.67944843725911341</v>
          </cell>
          <cell r="Y36" t="str">
            <v>Occupancy rates</v>
          </cell>
          <cell r="AA36" t="str">
            <v>Occupancy rate</v>
          </cell>
          <cell r="AB36" t="str">
            <v>Downside</v>
          </cell>
          <cell r="AC36">
            <v>0.46938159993618556</v>
          </cell>
          <cell r="AD36">
            <v>0.53720641709636074</v>
          </cell>
          <cell r="AE36">
            <v>0.64611331597972443</v>
          </cell>
          <cell r="AF36">
            <v>0.70209370018265016</v>
          </cell>
          <cell r="AG36">
            <v>0.71007713382445792</v>
          </cell>
          <cell r="AH36">
            <v>0.74584343755332561</v>
          </cell>
          <cell r="AI36">
            <v>0.73184326127314347</v>
          </cell>
          <cell r="AJ36">
            <v>0.71789771227470167</v>
          </cell>
          <cell r="AK36">
            <v>0.65531180813812795</v>
          </cell>
          <cell r="AL36">
            <v>0.69686974937315926</v>
          </cell>
          <cell r="AM36">
            <v>0.60317800475925365</v>
          </cell>
          <cell r="AN36">
            <v>0.48715406489797103</v>
          </cell>
          <cell r="AO36">
            <v>0.46938159993618556</v>
          </cell>
          <cell r="AP36">
            <v>0.53720641709636074</v>
          </cell>
          <cell r="AQ36">
            <v>0.356514921447324</v>
          </cell>
          <cell r="AR36">
            <v>8.7260217022700773E-2</v>
          </cell>
          <cell r="AS36">
            <v>0.11056915369552262</v>
          </cell>
          <cell r="AT36">
            <v>0.18646085938833132</v>
          </cell>
          <cell r="AU36">
            <v>0.26145852402744635</v>
          </cell>
          <cell r="AV36">
            <v>0.30440172568100854</v>
          </cell>
          <cell r="AW36">
            <v>0.33139300648656905</v>
          </cell>
          <cell r="AX36">
            <v>0.38179159107467647</v>
          </cell>
          <cell r="AY36">
            <v>0.35378048778165316</v>
          </cell>
          <cell r="AZ36">
            <v>0.3150704277890321</v>
          </cell>
          <cell r="BA36">
            <v>0.3110761916435002</v>
          </cell>
          <cell r="BB36">
            <v>0.36553379379864526</v>
          </cell>
          <cell r="BC36">
            <v>0.45043916049963012</v>
          </cell>
          <cell r="BD36">
            <v>0.50056314254749734</v>
          </cell>
          <cell r="BE36">
            <v>0.51687463947015111</v>
          </cell>
          <cell r="BF36">
            <v>0.55347086449902938</v>
          </cell>
          <cell r="BG36">
            <v>0.5539347887783308</v>
          </cell>
          <cell r="BH36">
            <v>0.55339832406601319</v>
          </cell>
          <cell r="BI36">
            <v>0.51376153629742338</v>
          </cell>
          <cell r="BJ36">
            <v>0.55496039672772712</v>
          </cell>
          <cell r="BK36">
            <v>0.48737088123493399</v>
          </cell>
          <cell r="BL36">
            <v>0.41024182220511113</v>
          </cell>
          <cell r="BM36">
            <v>0.40862576305235793</v>
          </cell>
          <cell r="BN36">
            <v>0.48040215410310355</v>
          </cell>
          <cell r="BO36">
            <v>0.59054036217465911</v>
          </cell>
          <cell r="BP36">
            <v>0.65322672342690358</v>
          </cell>
          <cell r="BQ36">
            <v>0.67033531037981664</v>
          </cell>
        </row>
        <row r="37">
          <cell r="A37" t="str">
            <v/>
          </cell>
          <cell r="W37" t="str">
            <v>hardcoded</v>
          </cell>
          <cell r="X37" t="str">
            <v>souldbe</v>
          </cell>
        </row>
        <row r="38">
          <cell r="A38" t="str">
            <v>Room demandBaseline</v>
          </cell>
          <cell r="D38">
            <v>36272339.379325271</v>
          </cell>
          <cell r="E38">
            <v>20562979.08904006</v>
          </cell>
          <cell r="F38">
            <v>30861023.162838414</v>
          </cell>
          <cell r="I38">
            <v>7621775</v>
          </cell>
          <cell r="J38">
            <v>10130715.059208371</v>
          </cell>
          <cell r="K38">
            <v>10016253.254558787</v>
          </cell>
          <cell r="L38">
            <v>8503596.0655581169</v>
          </cell>
          <cell r="M38">
            <v>6335690.1239353269</v>
          </cell>
          <cell r="N38">
            <v>2791562.0411772439</v>
          </cell>
          <cell r="O38">
            <v>5653310.7006568536</v>
          </cell>
          <cell r="P38">
            <v>5782416.223270637</v>
          </cell>
          <cell r="Q38">
            <v>5886460.3738651248</v>
          </cell>
          <cell r="R38">
            <v>8433315.8840177171</v>
          </cell>
          <cell r="S38">
            <v>8784743.7468743995</v>
          </cell>
          <cell r="T38">
            <v>7756503.158081172</v>
          </cell>
          <cell r="U38">
            <v>7278107.802001263</v>
          </cell>
          <cell r="V38">
            <v>9892619.4904946052</v>
          </cell>
          <cell r="W38">
            <v>20561386.483923689</v>
          </cell>
          <cell r="X38">
            <v>20563.430031643406</v>
          </cell>
          <cell r="Z38" t="str">
            <v>Demand</v>
          </cell>
          <cell r="AA38" t="str">
            <v>Room demand</v>
          </cell>
          <cell r="AB38" t="str">
            <v>Baseline</v>
          </cell>
          <cell r="AC38">
            <v>2230162</v>
          </cell>
          <cell r="AD38">
            <v>2307048</v>
          </cell>
          <cell r="AE38">
            <v>3084565</v>
          </cell>
          <cell r="AF38">
            <v>3263493</v>
          </cell>
          <cell r="AG38">
            <v>3402653.4113529772</v>
          </cell>
          <cell r="AH38">
            <v>3464568.6478553927</v>
          </cell>
          <cell r="AI38">
            <v>3508707.3892839253</v>
          </cell>
          <cell r="AJ38">
            <v>3453495.0928179282</v>
          </cell>
          <cell r="AK38">
            <v>3054050.7724569319</v>
          </cell>
          <cell r="AL38">
            <v>3358560.4778816127</v>
          </cell>
          <cell r="AM38">
            <v>2801999.589372559</v>
          </cell>
          <cell r="AN38">
            <v>2343035.9983039452</v>
          </cell>
          <cell r="AO38">
            <v>2230162</v>
          </cell>
          <cell r="AP38">
            <v>2307048</v>
          </cell>
          <cell r="AQ38">
            <v>1798480.1239353269</v>
          </cell>
          <cell r="AR38">
            <v>554848.9496485946</v>
          </cell>
          <cell r="AS38">
            <v>850747.89826305292</v>
          </cell>
          <cell r="AT38">
            <v>1385965.1932655962</v>
          </cell>
          <cell r="AU38">
            <v>1824709.177947737</v>
          </cell>
          <cell r="AV38">
            <v>1961780.1700495367</v>
          </cell>
          <cell r="AW38">
            <v>1866821.3526595796</v>
          </cell>
          <cell r="AX38">
            <v>2183549.9917794862</v>
          </cell>
          <cell r="AY38">
            <v>1919762.2443720421</v>
          </cell>
          <cell r="AZ38">
            <v>1679103.9871191082</v>
          </cell>
          <cell r="BA38">
            <v>1661431.3380811161</v>
          </cell>
          <cell r="BB38">
            <v>1777566.7754689194</v>
          </cell>
          <cell r="BC38">
            <v>2447462.2603150895</v>
          </cell>
          <cell r="BD38">
            <v>2656871.8881145702</v>
          </cell>
          <cell r="BE38">
            <v>2833447.6888895594</v>
          </cell>
          <cell r="BF38">
            <v>2942996.3070135871</v>
          </cell>
          <cell r="BG38">
            <v>3033346.787739119</v>
          </cell>
          <cell r="BH38">
            <v>3032437.0337258852</v>
          </cell>
          <cell r="BI38">
            <v>2718959.9254093952</v>
          </cell>
          <cell r="BJ38">
            <v>3026942.3355263523</v>
          </cell>
          <cell r="BK38">
            <v>2553029.5369456504</v>
          </cell>
          <cell r="BL38">
            <v>2176531.2856091685</v>
          </cell>
          <cell r="BM38">
            <v>2103419.5514703305</v>
          </cell>
          <cell r="BN38">
            <v>2202204.2898891629</v>
          </cell>
          <cell r="BO38">
            <v>2972483.9606417697</v>
          </cell>
          <cell r="BP38">
            <v>3168691.8031920665</v>
          </cell>
          <cell r="BQ38">
            <v>3323646.1140021165</v>
          </cell>
        </row>
        <row r="39">
          <cell r="A39" t="str">
            <v>Room demandUpside</v>
          </cell>
          <cell r="D39">
            <v>36272339.379325271</v>
          </cell>
          <cell r="E39">
            <v>27596060.992760286</v>
          </cell>
          <cell r="F39">
            <v>35378561.068248458</v>
          </cell>
          <cell r="I39">
            <v>7621775</v>
          </cell>
          <cell r="J39">
            <v>10130715.059208371</v>
          </cell>
          <cell r="K39">
            <v>10016253.254558787</v>
          </cell>
          <cell r="L39">
            <v>8503596.0655581169</v>
          </cell>
          <cell r="M39">
            <v>6591168.8941328675</v>
          </cell>
          <cell r="N39">
            <v>5162377.6065847967</v>
          </cell>
          <cell r="O39">
            <v>8095387.7342746481</v>
          </cell>
          <cell r="P39">
            <v>7747126.7577679735</v>
          </cell>
          <cell r="Q39">
            <v>7338331.694692296</v>
          </cell>
          <cell r="R39">
            <v>9851345.9794024974</v>
          </cell>
          <cell r="S39">
            <v>9811451.917703798</v>
          </cell>
          <cell r="T39">
            <v>8377431.4764498677</v>
          </cell>
          <cell r="U39">
            <v>7560800.3734935652</v>
          </cell>
          <cell r="V39">
            <v>10084630.171029719</v>
          </cell>
          <cell r="W39">
            <v>27613969.814324185</v>
          </cell>
          <cell r="X39">
            <v>27592.539870863555</v>
          </cell>
          <cell r="Y39" t="str">
            <v>Demand</v>
          </cell>
          <cell r="AA39" t="str">
            <v>Room demand</v>
          </cell>
          <cell r="AB39" t="str">
            <v>Upside</v>
          </cell>
          <cell r="AC39">
            <v>2230162</v>
          </cell>
          <cell r="AD39">
            <v>2307048</v>
          </cell>
          <cell r="AE39">
            <v>3084565</v>
          </cell>
          <cell r="AF39">
            <v>3263493</v>
          </cell>
          <cell r="AG39">
            <v>3402653.4113529772</v>
          </cell>
          <cell r="AH39">
            <v>3464568.6478553927</v>
          </cell>
          <cell r="AI39">
            <v>3508707.3892839253</v>
          </cell>
          <cell r="AJ39">
            <v>3453495.0928179282</v>
          </cell>
          <cell r="AK39">
            <v>3054050.7724569319</v>
          </cell>
          <cell r="AL39">
            <v>3358560.4778816127</v>
          </cell>
          <cell r="AM39">
            <v>2801999.589372559</v>
          </cell>
          <cell r="AN39">
            <v>2343035.9983039452</v>
          </cell>
          <cell r="AO39">
            <v>2230162</v>
          </cell>
          <cell r="AP39">
            <v>2307048</v>
          </cell>
          <cell r="AQ39">
            <v>2053958.8941328675</v>
          </cell>
          <cell r="AR39">
            <v>1095682.67821053</v>
          </cell>
          <cell r="AS39">
            <v>1768006.6389008628</v>
          </cell>
          <cell r="AT39">
            <v>2298688.2894734037</v>
          </cell>
          <cell r="AU39">
            <v>2698205.6260930919</v>
          </cell>
          <cell r="AV39">
            <v>2806810.0954780597</v>
          </cell>
          <cell r="AW39">
            <v>2590372.012703497</v>
          </cell>
          <cell r="AX39">
            <v>2945037.5927207968</v>
          </cell>
          <cell r="AY39">
            <v>2567044.8501835195</v>
          </cell>
          <cell r="AZ39">
            <v>2235044.314863658</v>
          </cell>
          <cell r="BA39">
            <v>2137478.5885644238</v>
          </cell>
          <cell r="BB39">
            <v>2220578.1121022697</v>
          </cell>
          <cell r="BC39">
            <v>2980274.994025602</v>
          </cell>
          <cell r="BD39">
            <v>3163934.0846213629</v>
          </cell>
          <cell r="BE39">
            <v>3308965.5109538357</v>
          </cell>
          <cell r="BF39">
            <v>3378446.3838272989</v>
          </cell>
          <cell r="BG39">
            <v>3429937.5759280729</v>
          </cell>
          <cell r="BH39">
            <v>3383449.8057792233</v>
          </cell>
          <cell r="BI39">
            <v>2998064.5359965023</v>
          </cell>
          <cell r="BJ39">
            <v>3302888.2336102081</v>
          </cell>
          <cell r="BK39">
            <v>2759980.2282986119</v>
          </cell>
          <cell r="BL39">
            <v>2314563.0145410472</v>
          </cell>
          <cell r="BM39">
            <v>2208134.7992471298</v>
          </cell>
          <cell r="BN39">
            <v>2288460.6410335018</v>
          </cell>
          <cell r="BO39">
            <v>3064204.9332129336</v>
          </cell>
          <cell r="BP39">
            <v>3245753.5871687634</v>
          </cell>
          <cell r="BQ39">
            <v>3387328.6033437746</v>
          </cell>
        </row>
        <row r="40">
          <cell r="A40" t="str">
            <v>Room demandDownside</v>
          </cell>
          <cell r="D40">
            <v>36272339.379325271</v>
          </cell>
          <cell r="E40">
            <v>15353921.374978853</v>
          </cell>
          <cell r="F40">
            <v>26201073.063695744</v>
          </cell>
          <cell r="I40">
            <v>7621775</v>
          </cell>
          <cell r="J40">
            <v>10130715.059208371</v>
          </cell>
          <cell r="K40">
            <v>10016253.254558787</v>
          </cell>
          <cell r="L40">
            <v>8503596.0655581169</v>
          </cell>
          <cell r="M40">
            <v>6208903.324305268</v>
          </cell>
          <cell r="N40">
            <v>1262637.0490514543</v>
          </cell>
          <cell r="O40">
            <v>3365828.0244729174</v>
          </cell>
          <cell r="P40">
            <v>4516552.9771492127</v>
          </cell>
          <cell r="Q40">
            <v>4920350.8353406405</v>
          </cell>
          <cell r="R40">
            <v>7086622.9822747651</v>
          </cell>
          <cell r="S40">
            <v>7468851.8458711393</v>
          </cell>
          <cell r="T40">
            <v>6725247.4002091996</v>
          </cell>
          <cell r="U40">
            <v>6669070.5141064096</v>
          </cell>
          <cell r="V40">
            <v>9373176.433433082</v>
          </cell>
          <cell r="W40">
            <v>15340862.006985195</v>
          </cell>
          <cell r="X40">
            <v>15359.405918077447</v>
          </cell>
          <cell r="Y40" t="str">
            <v>Demand</v>
          </cell>
          <cell r="AA40" t="str">
            <v>Room demand</v>
          </cell>
          <cell r="AB40" t="str">
            <v>Downside</v>
          </cell>
          <cell r="AC40">
            <v>2230162</v>
          </cell>
          <cell r="AD40">
            <v>2307048</v>
          </cell>
          <cell r="AE40">
            <v>3084565</v>
          </cell>
          <cell r="AF40">
            <v>3263493</v>
          </cell>
          <cell r="AG40">
            <v>3402653.4113529772</v>
          </cell>
          <cell r="AH40">
            <v>3464568.6478553927</v>
          </cell>
          <cell r="AI40">
            <v>3508707.3892839253</v>
          </cell>
          <cell r="AJ40">
            <v>3453495.0928179282</v>
          </cell>
          <cell r="AK40">
            <v>3054050.7724569319</v>
          </cell>
          <cell r="AL40">
            <v>3358560.4778816127</v>
          </cell>
          <cell r="AM40">
            <v>2801999.589372559</v>
          </cell>
          <cell r="AN40">
            <v>2343035.9983039452</v>
          </cell>
          <cell r="AO40">
            <v>2230162</v>
          </cell>
          <cell r="AP40">
            <v>2307048</v>
          </cell>
          <cell r="AQ40">
            <v>1671693.324305268</v>
          </cell>
          <cell r="AR40">
            <v>284267.09592481266</v>
          </cell>
          <cell r="AS40">
            <v>371337.54975748906</v>
          </cell>
          <cell r="AT40">
            <v>607032.40336915257</v>
          </cell>
          <cell r="AU40">
            <v>916177.01748260541</v>
          </cell>
          <cell r="AV40">
            <v>1157351.1852542907</v>
          </cell>
          <cell r="AW40">
            <v>1292299.8217360217</v>
          </cell>
          <cell r="AX40">
            <v>1615297.868221492</v>
          </cell>
          <cell r="AY40">
            <v>1493396.8479112769</v>
          </cell>
          <cell r="AZ40">
            <v>1407858.2610164436</v>
          </cell>
          <cell r="BA40">
            <v>1389140.9603735628</v>
          </cell>
          <cell r="BB40">
            <v>1485036.563803402</v>
          </cell>
          <cell r="BC40">
            <v>2046173.3111636762</v>
          </cell>
          <cell r="BD40">
            <v>2225508.184149554</v>
          </cell>
          <cell r="BE40">
            <v>2380157.0665063015</v>
          </cell>
          <cell r="BF40">
            <v>2480957.7316189092</v>
          </cell>
          <cell r="BG40">
            <v>2567586.3211757252</v>
          </cell>
          <cell r="BH40">
            <v>2578360.0605041427</v>
          </cell>
          <cell r="BI40">
            <v>2322905.4641912715</v>
          </cell>
          <cell r="BJ40">
            <v>2598960.7831861367</v>
          </cell>
          <cell r="BK40">
            <v>2203317.3568412266</v>
          </cell>
          <cell r="BL40">
            <v>1922969.2601818372</v>
          </cell>
          <cell r="BM40">
            <v>1894735.8437926155</v>
          </cell>
          <cell r="BN40">
            <v>2016022.4741184884</v>
          </cell>
          <cell r="BO40">
            <v>2758312.1961953058</v>
          </cell>
          <cell r="BP40">
            <v>2974174.725772799</v>
          </cell>
          <cell r="BQ40">
            <v>3149921.0932698124</v>
          </cell>
        </row>
        <row r="41">
          <cell r="A41" t="str">
            <v/>
          </cell>
          <cell r="E41" t="str">
            <v xml:space="preserve">** Occupancy rates assume a constant room supply, which is unlikely as hotels will close temporarily or permanently. These closures will inflate occupancy rate as there will be fewer rooms available than before COVID-19. </v>
          </cell>
        </row>
        <row r="42">
          <cell r="A42" t="str">
            <v>Room SupplyBaseline</v>
          </cell>
          <cell r="D42">
            <v>56445078.020407662</v>
          </cell>
          <cell r="E42">
            <v>47839353.850668304</v>
          </cell>
          <cell r="F42">
            <v>54245811.012558952</v>
          </cell>
          <cell r="I42">
            <v>13819836</v>
          </cell>
          <cell r="J42">
            <v>14085347.77593052</v>
          </cell>
          <cell r="K42">
            <v>14265364.115649063</v>
          </cell>
          <cell r="L42">
            <v>14274530.12882808</v>
          </cell>
          <cell r="M42">
            <v>13882505.411</v>
          </cell>
          <cell r="N42">
            <v>9859743.4431513641</v>
          </cell>
          <cell r="O42">
            <v>11192222.648499306</v>
          </cell>
          <cell r="P42">
            <v>12904882.348017635</v>
          </cell>
          <cell r="Q42">
            <v>13055086.794279095</v>
          </cell>
          <cell r="R42">
            <v>13517115.937222399</v>
          </cell>
          <cell r="S42">
            <v>13799006.414097592</v>
          </cell>
          <cell r="T42">
            <v>13874601.86695987</v>
          </cell>
          <cell r="U42">
            <v>13487903.079048097</v>
          </cell>
          <cell r="V42">
            <v>13795272.635027846</v>
          </cell>
          <cell r="Z42" t="str">
            <v>Supply</v>
          </cell>
          <cell r="AA42" t="str">
            <v>Room Supply</v>
          </cell>
          <cell r="AB42" t="str">
            <v>Baseline</v>
          </cell>
          <cell r="AC42">
            <v>4751277</v>
          </cell>
          <cell r="AD42">
            <v>4294528</v>
          </cell>
          <cell r="AE42">
            <v>4774031</v>
          </cell>
          <cell r="AF42">
            <v>4648230</v>
          </cell>
          <cell r="AG42">
            <v>4791949</v>
          </cell>
          <cell r="AH42">
            <v>4645168.7759305201</v>
          </cell>
          <cell r="AI42">
            <v>4794342.6891436279</v>
          </cell>
          <cell r="AJ42">
            <v>4810567.0679396978</v>
          </cell>
          <cell r="AK42">
            <v>4660454.3585657366</v>
          </cell>
          <cell r="AL42">
            <v>4819495.294354029</v>
          </cell>
          <cell r="AM42">
            <v>4645394.1742967246</v>
          </cell>
          <cell r="AN42">
            <v>4809640.6601773258</v>
          </cell>
          <cell r="AO42">
            <v>4751277</v>
          </cell>
          <cell r="AP42">
            <v>4447904</v>
          </cell>
          <cell r="AQ42">
            <v>4683324.4110000003</v>
          </cell>
          <cell r="AR42">
            <v>3253761</v>
          </cell>
          <cell r="AS42">
            <v>3354364.3</v>
          </cell>
          <cell r="AT42">
            <v>3251618.1431513638</v>
          </cell>
          <cell r="AU42">
            <v>3499870.1630748482</v>
          </cell>
          <cell r="AV42">
            <v>3797461.6434315974</v>
          </cell>
          <cell r="AW42">
            <v>3894890.8419928597</v>
          </cell>
          <cell r="AX42">
            <v>4225728.654594318</v>
          </cell>
          <cell r="AY42">
            <v>4216156.2685460765</v>
          </cell>
          <cell r="AZ42">
            <v>4462997.4248772394</v>
          </cell>
          <cell r="BA42">
            <v>4460205.7068751119</v>
          </cell>
          <cell r="BB42">
            <v>4057746.9332491164</v>
          </cell>
          <cell r="BC42">
            <v>4537134.1541548669</v>
          </cell>
          <cell r="BD42">
            <v>4440641.0833828999</v>
          </cell>
          <cell r="BE42">
            <v>4599342.3623648239</v>
          </cell>
          <cell r="BF42">
            <v>4477132.4914746759</v>
          </cell>
          <cell r="BG42">
            <v>4629581.7531658318</v>
          </cell>
          <cell r="BH42">
            <v>4653514.4947542548</v>
          </cell>
          <cell r="BI42">
            <v>4515910.1661775066</v>
          </cell>
          <cell r="BJ42">
            <v>4677492.283194215</v>
          </cell>
          <cell r="BK42">
            <v>4515364.591433594</v>
          </cell>
          <cell r="BL42">
            <v>4681744.9923320599</v>
          </cell>
          <cell r="BM42">
            <v>4631250.4952007988</v>
          </cell>
          <cell r="BN42">
            <v>4191464.2707494865</v>
          </cell>
          <cell r="BO42">
            <v>4665188.3130978122</v>
          </cell>
          <cell r="BP42">
            <v>4547554.166430342</v>
          </cell>
          <cell r="BQ42">
            <v>4693349.7940660482</v>
          </cell>
        </row>
        <row r="43">
          <cell r="A43" t="str">
            <v>Room SupplyUpside</v>
          </cell>
          <cell r="D43">
            <v>56445078.020407662</v>
          </cell>
          <cell r="E43">
            <v>47839353.850668304</v>
          </cell>
          <cell r="F43">
            <v>54245811.012558952</v>
          </cell>
          <cell r="I43">
            <v>13819836</v>
          </cell>
          <cell r="J43">
            <v>14085347.77593052</v>
          </cell>
          <cell r="K43">
            <v>14265364.115649063</v>
          </cell>
          <cell r="L43">
            <v>14274530.12882808</v>
          </cell>
          <cell r="M43">
            <v>13882505.411</v>
          </cell>
          <cell r="N43">
            <v>9859743.4431513641</v>
          </cell>
          <cell r="O43">
            <v>11192222.648499306</v>
          </cell>
          <cell r="P43">
            <v>12904882.348017635</v>
          </cell>
          <cell r="Q43">
            <v>13055086.794279095</v>
          </cell>
          <cell r="R43">
            <v>13517115.937222399</v>
          </cell>
          <cell r="S43">
            <v>13799006.414097592</v>
          </cell>
          <cell r="T43">
            <v>13874601.86695987</v>
          </cell>
          <cell r="U43">
            <v>13487903.079048097</v>
          </cell>
          <cell r="V43">
            <v>13795272.635027846</v>
          </cell>
          <cell r="Y43" t="str">
            <v>Supply</v>
          </cell>
          <cell r="AA43" t="str">
            <v>Room Supply</v>
          </cell>
          <cell r="AB43" t="str">
            <v>Upside</v>
          </cell>
          <cell r="AC43">
            <v>4751277</v>
          </cell>
          <cell r="AD43">
            <v>4294528</v>
          </cell>
          <cell r="AE43">
            <v>4774031</v>
          </cell>
          <cell r="AF43">
            <v>4648230</v>
          </cell>
          <cell r="AG43">
            <v>4791949</v>
          </cell>
          <cell r="AH43">
            <v>4645168.7759305201</v>
          </cell>
          <cell r="AI43">
            <v>4794342.6891436279</v>
          </cell>
          <cell r="AJ43">
            <v>4810567.0679396978</v>
          </cell>
          <cell r="AK43">
            <v>4660454.3585657366</v>
          </cell>
          <cell r="AL43">
            <v>4819495.294354029</v>
          </cell>
          <cell r="AM43">
            <v>4645394.1742967246</v>
          </cell>
          <cell r="AN43">
            <v>4809640.6601773258</v>
          </cell>
          <cell r="AO43">
            <v>4751277</v>
          </cell>
          <cell r="AP43">
            <v>4447904</v>
          </cell>
          <cell r="AQ43">
            <v>4683324.4110000003</v>
          </cell>
          <cell r="AR43">
            <v>3253761</v>
          </cell>
          <cell r="AS43">
            <v>3354364.3</v>
          </cell>
          <cell r="AT43">
            <v>3251618.1431513638</v>
          </cell>
          <cell r="AU43">
            <v>3499870.1630748482</v>
          </cell>
          <cell r="AV43">
            <v>3797461.6434315974</v>
          </cell>
          <cell r="AW43">
            <v>3894890.8419928597</v>
          </cell>
          <cell r="AX43">
            <v>4225728.654594318</v>
          </cell>
          <cell r="AY43">
            <v>4216156.2685460765</v>
          </cell>
          <cell r="AZ43">
            <v>4462997.4248772394</v>
          </cell>
          <cell r="BA43">
            <v>4460205.7068751119</v>
          </cell>
          <cell r="BB43">
            <v>4057746.9332491164</v>
          </cell>
          <cell r="BC43">
            <v>4537134.1541548669</v>
          </cell>
          <cell r="BD43">
            <v>4440641.0833828999</v>
          </cell>
          <cell r="BE43">
            <v>4599342.3623648239</v>
          </cell>
          <cell r="BF43">
            <v>4477132.4914746759</v>
          </cell>
          <cell r="BG43">
            <v>4629581.7531658318</v>
          </cell>
          <cell r="BH43">
            <v>4653514.4947542548</v>
          </cell>
          <cell r="BI43">
            <v>4515910.1661775066</v>
          </cell>
          <cell r="BJ43">
            <v>4677492.283194215</v>
          </cell>
          <cell r="BK43">
            <v>4515364.591433594</v>
          </cell>
          <cell r="BL43">
            <v>4681744.9923320599</v>
          </cell>
          <cell r="BM43">
            <v>4631250.4952007988</v>
          </cell>
          <cell r="BN43">
            <v>4191464.2707494865</v>
          </cell>
          <cell r="BO43">
            <v>4665188.3130978122</v>
          </cell>
          <cell r="BP43">
            <v>4547554.166430342</v>
          </cell>
          <cell r="BQ43">
            <v>4693349.7940660482</v>
          </cell>
        </row>
        <row r="44">
          <cell r="A44" t="str">
            <v>Room SupplyDownside</v>
          </cell>
          <cell r="D44">
            <v>56445078.020407662</v>
          </cell>
          <cell r="E44">
            <v>47839353.850668304</v>
          </cell>
          <cell r="F44">
            <v>54245811.012558952</v>
          </cell>
          <cell r="I44">
            <v>13819836</v>
          </cell>
          <cell r="J44">
            <v>14085347.77593052</v>
          </cell>
          <cell r="K44">
            <v>14265364.115649063</v>
          </cell>
          <cell r="L44">
            <v>14274530.12882808</v>
          </cell>
          <cell r="M44">
            <v>13882505.411</v>
          </cell>
          <cell r="N44">
            <v>9859743.4431513641</v>
          </cell>
          <cell r="O44">
            <v>11192222.648499306</v>
          </cell>
          <cell r="P44">
            <v>12904882.348017635</v>
          </cell>
          <cell r="Q44">
            <v>13055086.794279095</v>
          </cell>
          <cell r="R44">
            <v>13517115.937222399</v>
          </cell>
          <cell r="S44">
            <v>13799006.414097592</v>
          </cell>
          <cell r="T44">
            <v>13874601.86695987</v>
          </cell>
          <cell r="U44">
            <v>13487903.079048097</v>
          </cell>
          <cell r="V44">
            <v>13795272.635027846</v>
          </cell>
          <cell r="Y44" t="str">
            <v>Supply</v>
          </cell>
          <cell r="AA44" t="str">
            <v>Room Supply</v>
          </cell>
          <cell r="AB44" t="str">
            <v>Downside</v>
          </cell>
          <cell r="AC44">
            <v>4751277</v>
          </cell>
          <cell r="AD44">
            <v>4294528</v>
          </cell>
          <cell r="AE44">
            <v>4774031</v>
          </cell>
          <cell r="AF44">
            <v>4648230</v>
          </cell>
          <cell r="AG44">
            <v>4791949</v>
          </cell>
          <cell r="AH44">
            <v>4645168.7759305201</v>
          </cell>
          <cell r="AI44">
            <v>4794342.6891436279</v>
          </cell>
          <cell r="AJ44">
            <v>4810567.0679396978</v>
          </cell>
          <cell r="AK44">
            <v>4660454.3585657366</v>
          </cell>
          <cell r="AL44">
            <v>4819495.294354029</v>
          </cell>
          <cell r="AM44">
            <v>4645394.1742967246</v>
          </cell>
          <cell r="AN44">
            <v>4809640.6601773258</v>
          </cell>
          <cell r="AO44">
            <v>4751277</v>
          </cell>
          <cell r="AP44">
            <v>4447904</v>
          </cell>
          <cell r="AQ44">
            <v>4683324.4110000003</v>
          </cell>
          <cell r="AR44">
            <v>3253761</v>
          </cell>
          <cell r="AS44">
            <v>3354364.3</v>
          </cell>
          <cell r="AT44">
            <v>3251618.1431513638</v>
          </cell>
          <cell r="AU44">
            <v>3499870.1630748482</v>
          </cell>
          <cell r="AV44">
            <v>3797461.6434315974</v>
          </cell>
          <cell r="AW44">
            <v>3894890.8419928597</v>
          </cell>
          <cell r="AX44">
            <v>4225728.654594318</v>
          </cell>
          <cell r="AY44">
            <v>4216156.2685460765</v>
          </cell>
          <cell r="AZ44">
            <v>4462997.4248772394</v>
          </cell>
          <cell r="BA44">
            <v>4460205.7068751119</v>
          </cell>
          <cell r="BB44">
            <v>4057746.9332491164</v>
          </cell>
          <cell r="BC44">
            <v>4537134.1541548669</v>
          </cell>
          <cell r="BD44">
            <v>4440641.0833828999</v>
          </cell>
          <cell r="BE44">
            <v>4599342.3623648239</v>
          </cell>
          <cell r="BF44">
            <v>4477132.4914746759</v>
          </cell>
          <cell r="BG44">
            <v>4629581.7531658318</v>
          </cell>
          <cell r="BH44">
            <v>4653514.4947542548</v>
          </cell>
          <cell r="BI44">
            <v>4515910.1661775066</v>
          </cell>
          <cell r="BJ44">
            <v>4677492.283194215</v>
          </cell>
          <cell r="BK44">
            <v>4515364.591433594</v>
          </cell>
          <cell r="BL44">
            <v>4681744.9923320599</v>
          </cell>
          <cell r="BM44">
            <v>4631250.4952007988</v>
          </cell>
          <cell r="BN44">
            <v>4191464.2707494865</v>
          </cell>
          <cell r="BO44">
            <v>4665188.3130978122</v>
          </cell>
          <cell r="BP44">
            <v>4547554.166430342</v>
          </cell>
          <cell r="BQ44">
            <v>4693349.7940660482</v>
          </cell>
        </row>
        <row r="46">
          <cell r="A46" t="str">
            <v/>
          </cell>
          <cell r="E46" t="str">
            <v>† includes direct, indirect and induced impacts.</v>
          </cell>
        </row>
        <row r="47">
          <cell r="A47" t="str">
            <v>ADRBaseline</v>
          </cell>
          <cell r="D47">
            <v>112.74478987670059</v>
          </cell>
          <cell r="E47">
            <v>86.262232271942963</v>
          </cell>
          <cell r="F47">
            <v>95.210316555807211</v>
          </cell>
          <cell r="I47">
            <v>102.98518717752754</v>
          </cell>
          <cell r="J47">
            <v>120.59531386001552</v>
          </cell>
          <cell r="K47">
            <v>115.94704403120619</v>
          </cell>
          <cell r="L47">
            <v>108.36775762022968</v>
          </cell>
          <cell r="M47">
            <v>95.857193788342528</v>
          </cell>
          <cell r="N47">
            <v>71.085964822861328</v>
          </cell>
          <cell r="O47">
            <v>84.127877807879074</v>
          </cell>
          <cell r="P47">
            <v>85.162511739010043</v>
          </cell>
          <cell r="Q47">
            <v>83.604770366970186</v>
          </cell>
          <cell r="R47">
            <v>100.05857441498503</v>
          </cell>
          <cell r="S47">
            <v>98.908805683621381</v>
          </cell>
          <cell r="T47">
            <v>94.557756840268084</v>
          </cell>
          <cell r="U47">
            <v>92.70105215171354</v>
          </cell>
          <cell r="V47">
            <v>112.63926032952207</v>
          </cell>
          <cell r="Z47" t="str">
            <v>ADR</v>
          </cell>
          <cell r="AA47" t="str">
            <v>ADR</v>
          </cell>
          <cell r="AB47" t="str">
            <v>Baseline</v>
          </cell>
          <cell r="AC47">
            <v>95.921883253324197</v>
          </cell>
          <cell r="AD47">
            <v>99.766658517724821</v>
          </cell>
          <cell r="AE47">
            <v>110.49924900269568</v>
          </cell>
          <cell r="AF47">
            <v>116.66166435779087</v>
          </cell>
          <cell r="AG47">
            <v>122.03105164955001</v>
          </cell>
          <cell r="AH47">
            <v>122.89058358501238</v>
          </cell>
          <cell r="AI47">
            <v>117.45827045452612</v>
          </cell>
          <cell r="AJ47">
            <v>115.01802449610335</v>
          </cell>
          <cell r="AK47">
            <v>115.26136881858058</v>
          </cell>
          <cell r="AL47">
            <v>117.70594392250418</v>
          </cell>
          <cell r="AM47">
            <v>106.03054974185908</v>
          </cell>
          <cell r="AN47">
            <v>97.777221259540411</v>
          </cell>
          <cell r="AO47">
            <v>95.921883253324197</v>
          </cell>
          <cell r="AP47">
            <v>99.766658517724821</v>
          </cell>
          <cell r="AQ47">
            <v>90.498884933207748</v>
          </cell>
          <cell r="AR47">
            <v>64.163915396784986</v>
          </cell>
          <cell r="AS47">
            <v>67.117078407252507</v>
          </cell>
          <cell r="AT47">
            <v>76.192161822707675</v>
          </cell>
          <cell r="AU47">
            <v>81.750956236350177</v>
          </cell>
          <cell r="AV47">
            <v>83.549092993969467</v>
          </cell>
          <cell r="AW47">
            <v>86.879409360693302</v>
          </cell>
          <cell r="AX47">
            <v>91.620423454174485</v>
          </cell>
          <cell r="AY47">
            <v>83.707386745846819</v>
          </cell>
          <cell r="AZ47">
            <v>78.220951767884898</v>
          </cell>
          <cell r="BA47">
            <v>77.695956333532678</v>
          </cell>
          <cell r="BB47">
            <v>80.810193470289107</v>
          </cell>
          <cell r="BC47">
            <v>89.503505709205001</v>
          </cell>
          <cell r="BD47">
            <v>95.603345317646045</v>
          </cell>
          <cell r="BE47">
            <v>101.10489402135607</v>
          </cell>
          <cell r="BF47">
            <v>102.87070910273192</v>
          </cell>
          <cell r="BG47">
            <v>99.280109242607651</v>
          </cell>
          <cell r="BH47">
            <v>98.107547487528549</v>
          </cell>
          <cell r="BI47">
            <v>99.162426942935454</v>
          </cell>
          <cell r="BJ47">
            <v>102.08757923885639</v>
          </cell>
          <cell r="BK47">
            <v>92.664847455507271</v>
          </cell>
          <cell r="BL47">
            <v>86.068160321185715</v>
          </cell>
          <cell r="BM47">
            <v>85.009347554585844</v>
          </cell>
          <cell r="BN47">
            <v>89.551716242571956</v>
          </cell>
          <cell r="BO47">
            <v>100.31679807066642</v>
          </cell>
          <cell r="BP47">
            <v>107.52389707756592</v>
          </cell>
          <cell r="BQ47">
            <v>113.90646630686545</v>
          </cell>
        </row>
        <row r="48">
          <cell r="A48" t="str">
            <v>ADRUpside</v>
          </cell>
          <cell r="D48">
            <v>112.74478987670059</v>
          </cell>
          <cell r="E48">
            <v>85.963228258138997</v>
          </cell>
          <cell r="F48">
            <v>100.38118570015162</v>
          </cell>
          <cell r="I48">
            <v>102.98518717752754</v>
          </cell>
          <cell r="J48">
            <v>120.59531386001552</v>
          </cell>
          <cell r="K48">
            <v>115.94704403120619</v>
          </cell>
          <cell r="L48">
            <v>108.36775762022968</v>
          </cell>
          <cell r="M48">
            <v>95.961235240669922</v>
          </cell>
          <cell r="N48">
            <v>73.113371532878801</v>
          </cell>
          <cell r="O48">
            <v>85.662836290284289</v>
          </cell>
          <cell r="P48">
            <v>86.333565483987769</v>
          </cell>
          <cell r="Q48">
            <v>86.162073251929669</v>
          </cell>
          <cell r="R48">
            <v>105.04298965801055</v>
          </cell>
          <cell r="S48">
            <v>105.04022053995638</v>
          </cell>
          <cell r="T48">
            <v>101.89807349496515</v>
          </cell>
          <cell r="U48">
            <v>100.99015592198867</v>
          </cell>
          <cell r="V48">
            <v>122.41399156665747</v>
          </cell>
          <cell r="Y48" t="str">
            <v>ADR</v>
          </cell>
          <cell r="AA48" t="str">
            <v>ADR</v>
          </cell>
          <cell r="AB48" t="str">
            <v>Upside</v>
          </cell>
          <cell r="AC48">
            <v>95.921883253324197</v>
          </cell>
          <cell r="AD48">
            <v>99.766658517724821</v>
          </cell>
          <cell r="AE48">
            <v>110.49924900269568</v>
          </cell>
          <cell r="AF48">
            <v>116.66166435779087</v>
          </cell>
          <cell r="AG48">
            <v>122.03105164955001</v>
          </cell>
          <cell r="AH48">
            <v>122.89058358501238</v>
          </cell>
          <cell r="AI48">
            <v>117.45827045452612</v>
          </cell>
          <cell r="AJ48">
            <v>115.01802449610335</v>
          </cell>
          <cell r="AK48">
            <v>115.26136881858058</v>
          </cell>
          <cell r="AL48">
            <v>117.70594392250418</v>
          </cell>
          <cell r="AM48">
            <v>106.03054974185908</v>
          </cell>
          <cell r="AN48">
            <v>97.777221259540411</v>
          </cell>
          <cell r="AO48">
            <v>95.921883253324197</v>
          </cell>
          <cell r="AP48">
            <v>99.766658517724821</v>
          </cell>
          <cell r="AQ48">
            <v>91.498903136682145</v>
          </cell>
          <cell r="AR48">
            <v>66.788802844835274</v>
          </cell>
          <cell r="AS48">
            <v>69.862777069367382</v>
          </cell>
          <cell r="AT48">
            <v>78.527082910822912</v>
          </cell>
          <cell r="AU48">
            <v>83.536321947258969</v>
          </cell>
          <cell r="AV48">
            <v>85.122539569076167</v>
          </cell>
          <cell r="AW48">
            <v>88.298507333587665</v>
          </cell>
          <cell r="AX48">
            <v>92.924699477590977</v>
          </cell>
          <cell r="AY48">
            <v>84.82354489564743</v>
          </cell>
          <cell r="AZ48">
            <v>79.198765242467672</v>
          </cell>
          <cell r="BA48">
            <v>78.847018932572567</v>
          </cell>
          <cell r="BB48">
            <v>83.204593274714512</v>
          </cell>
          <cell r="BC48">
            <v>93.48147867330205</v>
          </cell>
          <cell r="BD48">
            <v>100.09477262575975</v>
          </cell>
          <cell r="BE48">
            <v>106.16603649013639</v>
          </cell>
          <cell r="BF48">
            <v>108.38850938528174</v>
          </cell>
          <cell r="BG48">
            <v>105.00675200593383</v>
          </cell>
          <cell r="BH48">
            <v>104.20540797894922</v>
          </cell>
          <cell r="BI48">
            <v>105.80901240980178</v>
          </cell>
          <cell r="BJ48">
            <v>109.46558408167051</v>
          </cell>
          <cell r="BK48">
            <v>99.879927703883425</v>
          </cell>
          <cell r="BL48">
            <v>93.278685103841497</v>
          </cell>
          <cell r="BM48">
            <v>92.659770121051253</v>
          </cell>
          <cell r="BN48">
            <v>97.570992101266881</v>
          </cell>
          <cell r="BO48">
            <v>109.39337052969022</v>
          </cell>
          <cell r="BP48">
            <v>116.89405229328163</v>
          </cell>
          <cell r="BQ48">
            <v>123.73850792767159</v>
          </cell>
        </row>
        <row r="49">
          <cell r="A49" t="str">
            <v>ADRDownside</v>
          </cell>
          <cell r="D49">
            <v>112.74478987670059</v>
          </cell>
          <cell r="E49">
            <v>87.115622271439477</v>
          </cell>
          <cell r="F49">
            <v>91.53700192264489</v>
          </cell>
          <cell r="I49">
            <v>102.98518717752754</v>
          </cell>
          <cell r="J49">
            <v>120.59531386001552</v>
          </cell>
          <cell r="K49">
            <v>115.94704403120619</v>
          </cell>
          <cell r="L49">
            <v>108.36775762022968</v>
          </cell>
          <cell r="M49">
            <v>95.698302261438698</v>
          </cell>
          <cell r="N49">
            <v>68.349369966346714</v>
          </cell>
          <cell r="O49">
            <v>82.833314908423077</v>
          </cell>
          <cell r="P49">
            <v>83.754529235654601</v>
          </cell>
          <cell r="Q49">
            <v>81.99970766948725</v>
          </cell>
          <cell r="R49">
            <v>96.60629595110251</v>
          </cell>
          <cell r="S49">
            <v>94.417149947394165</v>
          </cell>
          <cell r="T49">
            <v>89.974421383040251</v>
          </cell>
          <cell r="U49">
            <v>87.827003126241564</v>
          </cell>
          <cell r="V49">
            <v>104.8197636342462</v>
          </cell>
          <cell r="Y49" t="str">
            <v>ADR</v>
          </cell>
          <cell r="AA49" t="str">
            <v>ADR</v>
          </cell>
          <cell r="AB49" t="str">
            <v>Downside</v>
          </cell>
          <cell r="AC49">
            <v>95.921883253324197</v>
          </cell>
          <cell r="AD49">
            <v>99.766658517724821</v>
          </cell>
          <cell r="AE49">
            <v>110.49924900269568</v>
          </cell>
          <cell r="AF49">
            <v>116.66166435779087</v>
          </cell>
          <cell r="AG49">
            <v>122.03105164955001</v>
          </cell>
          <cell r="AH49">
            <v>122.89058358501238</v>
          </cell>
          <cell r="AI49">
            <v>117.45827045452612</v>
          </cell>
          <cell r="AJ49">
            <v>115.01802449610335</v>
          </cell>
          <cell r="AK49">
            <v>115.26136881858058</v>
          </cell>
          <cell r="AL49">
            <v>117.70594392250418</v>
          </cell>
          <cell r="AM49">
            <v>106.03054974185908</v>
          </cell>
          <cell r="AN49">
            <v>97.777221259540411</v>
          </cell>
          <cell r="AO49">
            <v>95.921883253324197</v>
          </cell>
          <cell r="AP49">
            <v>99.766658517724821</v>
          </cell>
          <cell r="AQ49">
            <v>89.498866729733365</v>
          </cell>
          <cell r="AR49">
            <v>61.539027948734677</v>
          </cell>
          <cell r="AS49">
            <v>64.371379745137631</v>
          </cell>
          <cell r="AT49">
            <v>73.857240734592438</v>
          </cell>
          <cell r="AU49">
            <v>79.965590525441371</v>
          </cell>
          <cell r="AV49">
            <v>81.975646418862766</v>
          </cell>
          <cell r="AW49">
            <v>85.460311387798924</v>
          </cell>
          <cell r="AX49">
            <v>90.316147430758008</v>
          </cell>
          <cell r="AY49">
            <v>82.591228596046207</v>
          </cell>
          <cell r="AZ49">
            <v>77.243138293302124</v>
          </cell>
          <cell r="BA49">
            <v>75.969281476903376</v>
          </cell>
          <cell r="BB49">
            <v>79.213842730945728</v>
          </cell>
          <cell r="BC49">
            <v>87.956422961801096</v>
          </cell>
          <cell r="BD49">
            <v>93.094974301847571</v>
          </cell>
          <cell r="BE49">
            <v>97.623759880460284</v>
          </cell>
          <cell r="BF49">
            <v>98.557158978828198</v>
          </cell>
          <cell r="BG49">
            <v>94.90524161206433</v>
          </cell>
          <cell r="BH49">
            <v>93.623652650095039</v>
          </cell>
          <cell r="BI49">
            <v>94.513300984985605</v>
          </cell>
          <cell r="BJ49">
            <v>97.224066569913404</v>
          </cell>
          <cell r="BK49">
            <v>88.216477742494945</v>
          </cell>
          <cell r="BL49">
            <v>81.93644491376007</v>
          </cell>
          <cell r="BM49">
            <v>80.957219406076234</v>
          </cell>
          <cell r="BN49">
            <v>84.80077560793832</v>
          </cell>
          <cell r="BO49">
            <v>94.586377901962848</v>
          </cell>
          <cell r="BP49">
            <v>100.56132082074619</v>
          </cell>
          <cell r="BQ49">
            <v>105.9218713926297</v>
          </cell>
        </row>
        <row r="50">
          <cell r="A50" t="str">
            <v/>
          </cell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 t="str">
            <v>hardcoded</v>
          </cell>
          <cell r="X50" t="str">
            <v>souldbe</v>
          </cell>
        </row>
        <row r="51">
          <cell r="A51" t="str">
            <v>Room revenue ($m)Baseline</v>
          </cell>
          <cell r="D51">
            <v>4089.5172816584</v>
          </cell>
          <cell r="E51">
            <v>1773.8084783818799</v>
          </cell>
          <cell r="F51">
            <v>2938.2877845699441</v>
          </cell>
          <cell r="I51">
            <v>784.92992499999991</v>
          </cell>
          <cell r="J51">
            <v>1221.7167621916192</v>
          </cell>
          <cell r="K51">
            <v>1161.35495713404</v>
          </cell>
          <cell r="L51">
            <v>921.51563733274077</v>
          </cell>
          <cell r="M51">
            <v>607.32147599295649</v>
          </cell>
          <cell r="N51">
            <v>198.44088105996053</v>
          </cell>
          <cell r="O51">
            <v>475.601031834835</v>
          </cell>
          <cell r="P51">
            <v>492.44508949412773</v>
          </cell>
          <cell r="Q51">
            <v>492.13616783126326</v>
          </cell>
          <cell r="R51">
            <v>843.82556494606195</v>
          </cell>
          <cell r="S51">
            <v>868.88851224000803</v>
          </cell>
          <cell r="T51">
            <v>733.43753955261104</v>
          </cell>
          <cell r="U51">
            <v>674.68825091911231</v>
          </cell>
          <cell r="V51">
            <v>1114.2973421307258</v>
          </cell>
          <cell r="W51">
            <v>1772.3790958257396</v>
          </cell>
          <cell r="X51">
            <v>1773.8084783818797</v>
          </cell>
          <cell r="Z51" t="str">
            <v>Room revenue</v>
          </cell>
          <cell r="AA51" t="str">
            <v>Room revenue ($m)</v>
          </cell>
          <cell r="AB51" t="str">
            <v>Baseline</v>
          </cell>
          <cell r="AC51">
            <v>213.92133899999999</v>
          </cell>
          <cell r="AD51">
            <v>230.16647</v>
          </cell>
          <cell r="AE51">
            <v>340.84211599999998</v>
          </cell>
          <cell r="AF51">
            <v>380.72452500000003</v>
          </cell>
          <cell r="AG51">
            <v>415.22937418633268</v>
          </cell>
          <cell r="AH51">
            <v>425.76286300528648</v>
          </cell>
          <cell r="AI51">
            <v>412.12670147630553</v>
          </cell>
          <cell r="AJ51">
            <v>397.21418318290517</v>
          </cell>
          <cell r="AK51">
            <v>352.01407247482933</v>
          </cell>
          <cell r="AL51">
            <v>395.32253126987194</v>
          </cell>
          <cell r="AM51">
            <v>297.09755683763581</v>
          </cell>
          <cell r="AN51">
            <v>229.09554922523299</v>
          </cell>
          <cell r="AO51">
            <v>214.09386158902902</v>
          </cell>
          <cell r="AP51">
            <v>230.35209390969359</v>
          </cell>
          <cell r="AQ51">
            <v>162.87552049423397</v>
          </cell>
          <cell r="AR51">
            <v>35.62645184011793</v>
          </cell>
          <cell r="AS51">
            <v>57.140083966344413</v>
          </cell>
          <cell r="AT51">
            <v>105.67434525349819</v>
          </cell>
          <cell r="AU51">
            <v>149.27718736881795</v>
          </cell>
          <cell r="AV51">
            <v>164.02083775352583</v>
          </cell>
          <cell r="AW51">
            <v>162.30300671249117</v>
          </cell>
          <cell r="AX51">
            <v>200.19921949854449</v>
          </cell>
          <cell r="AY51">
            <v>160.81189736364425</v>
          </cell>
          <cell r="AZ51">
            <v>131.43397263193901</v>
          </cell>
          <cell r="BA51">
            <v>129.17776328142739</v>
          </cell>
          <cell r="BB51">
            <v>143.74707511914801</v>
          </cell>
          <cell r="BC51">
            <v>219.2113294306879</v>
          </cell>
          <cell r="BD51">
            <v>254.18542750199904</v>
          </cell>
          <cell r="BE51">
            <v>286.67797182870584</v>
          </cell>
          <cell r="BF51">
            <v>302.96216561535709</v>
          </cell>
          <cell r="BG51">
            <v>301.36391989210381</v>
          </cell>
          <cell r="BH51">
            <v>297.71530190471913</v>
          </cell>
          <cell r="BI51">
            <v>269.80929044318509</v>
          </cell>
          <cell r="BJ51">
            <v>309.23169369842179</v>
          </cell>
          <cell r="BK51">
            <v>236.74335634788974</v>
          </cell>
          <cell r="BL51">
            <v>187.46248950629953</v>
          </cell>
          <cell r="BM51">
            <v>178.93674597386061</v>
          </cell>
          <cell r="BN51">
            <v>197.35060569396219</v>
          </cell>
          <cell r="BO51">
            <v>298.40089925128945</v>
          </cell>
          <cell r="BP51">
            <v>340.95097977461103</v>
          </cell>
          <cell r="BQ51">
            <v>378.85245068000228</v>
          </cell>
        </row>
        <row r="52">
          <cell r="A52" t="str">
            <v>Room revenue ($m)Upside</v>
          </cell>
          <cell r="D52">
            <v>4089.5172816584</v>
          </cell>
          <cell r="E52">
            <v>2372.2464901461781</v>
          </cell>
          <cell r="F52">
            <v>3551.341908396003</v>
          </cell>
          <cell r="I52">
            <v>784.92992499999991</v>
          </cell>
          <cell r="J52">
            <v>1221.7167621916192</v>
          </cell>
          <cell r="K52">
            <v>1161.35495713404</v>
          </cell>
          <cell r="L52">
            <v>921.51563733274077</v>
          </cell>
          <cell r="M52">
            <v>632.49670876087032</v>
          </cell>
          <cell r="N52">
            <v>377.43883194324786</v>
          </cell>
          <cell r="O52">
            <v>693.47387418754454</v>
          </cell>
          <cell r="P52">
            <v>668.83707525451518</v>
          </cell>
          <cell r="Q52">
            <v>632.28587302503479</v>
          </cell>
          <cell r="R52">
            <v>1034.8148338318604</v>
          </cell>
          <cell r="S52">
            <v>1030.5970732527849</v>
          </cell>
          <cell r="T52">
            <v>853.64412828632294</v>
          </cell>
          <cell r="U52">
            <v>763.56640861414542</v>
          </cell>
          <cell r="V52">
            <v>1234.4998327092915</v>
          </cell>
          <cell r="W52">
            <v>2372.1978739769452</v>
          </cell>
          <cell r="X52">
            <v>2371.8170517392086</v>
          </cell>
          <cell r="Y52" t="str">
            <v>Room revenue</v>
          </cell>
          <cell r="AA52" t="str">
            <v>Room revenue ($m)</v>
          </cell>
          <cell r="AB52" t="str">
            <v>Upside</v>
          </cell>
          <cell r="AC52">
            <v>213.92133899999999</v>
          </cell>
          <cell r="AD52">
            <v>230.16647</v>
          </cell>
          <cell r="AE52">
            <v>340.84211599999998</v>
          </cell>
          <cell r="AF52">
            <v>380.72452500000003</v>
          </cell>
          <cell r="AG52">
            <v>415.22937418633268</v>
          </cell>
          <cell r="AH52">
            <v>425.76286300528648</v>
          </cell>
          <cell r="AI52">
            <v>412.12670147630553</v>
          </cell>
          <cell r="AJ52">
            <v>397.21418318290517</v>
          </cell>
          <cell r="AK52">
            <v>352.01407247482933</v>
          </cell>
          <cell r="AL52">
            <v>395.32253126987194</v>
          </cell>
          <cell r="AM52">
            <v>297.09755683763581</v>
          </cell>
          <cell r="AN52">
            <v>229.09554922523299</v>
          </cell>
          <cell r="AO52">
            <v>214.09386158902902</v>
          </cell>
          <cell r="AP52">
            <v>230.35209390969359</v>
          </cell>
          <cell r="AQ52">
            <v>188.05075326214777</v>
          </cell>
          <cell r="AR52">
            <v>73.224412615680265</v>
          </cell>
          <cell r="AS52">
            <v>123.59394028068036</v>
          </cell>
          <cell r="AT52">
            <v>180.62047904688723</v>
          </cell>
          <cell r="AU52">
            <v>225.53701842851655</v>
          </cell>
          <cell r="AV52">
            <v>239.06997911184715</v>
          </cell>
          <cell r="AW52">
            <v>228.86687664718082</v>
          </cell>
          <cell r="AX52">
            <v>273.8353111020985</v>
          </cell>
          <cell r="AY52">
            <v>217.87997485487713</v>
          </cell>
          <cell r="AZ52">
            <v>177.12178929753949</v>
          </cell>
          <cell r="BA52">
            <v>168.63763104115446</v>
          </cell>
          <cell r="BB52">
            <v>184.87611164797818</v>
          </cell>
          <cell r="BC52">
            <v>278.7721303359022</v>
          </cell>
          <cell r="BD52">
            <v>316.88834485846667</v>
          </cell>
          <cell r="BE52">
            <v>351.51615272532831</v>
          </cell>
          <cell r="BF52">
            <v>366.41033624806545</v>
          </cell>
          <cell r="BG52">
            <v>360.38846592864019</v>
          </cell>
          <cell r="BH52">
            <v>352.79095172107185</v>
          </cell>
          <cell r="BI52">
            <v>317.41765560307272</v>
          </cell>
          <cell r="BJ52">
            <v>361.77530490848721</v>
          </cell>
          <cell r="BK52">
            <v>275.83643544236975</v>
          </cell>
          <cell r="BL52">
            <v>216.03238793546601</v>
          </cell>
          <cell r="BM52">
            <v>204.73129909397014</v>
          </cell>
          <cell r="BN52">
            <v>223.42491945224867</v>
          </cell>
          <cell r="BO52">
            <v>335.41019006792658</v>
          </cell>
          <cell r="BP52">
            <v>379.64300448054564</v>
          </cell>
          <cell r="BQ52">
            <v>419.40117800242001</v>
          </cell>
        </row>
        <row r="53">
          <cell r="A53" t="str">
            <v>Room revenue ($m)Downside</v>
          </cell>
          <cell r="D53">
            <v>4089.5172816584</v>
          </cell>
          <cell r="E53">
            <v>1337.5664148880385</v>
          </cell>
          <cell r="F53">
            <v>2398.3676754068765</v>
          </cell>
          <cell r="I53">
            <v>784.92992499999991</v>
          </cell>
          <cell r="J53">
            <v>1221.7167621916192</v>
          </cell>
          <cell r="K53">
            <v>1161.35495713404</v>
          </cell>
          <cell r="L53">
            <v>921.51563733274077</v>
          </cell>
          <cell r="M53">
            <v>594.18150704141715</v>
          </cell>
          <cell r="N53">
            <v>86.300446798834116</v>
          </cell>
          <cell r="O53">
            <v>278.80269267876071</v>
          </cell>
          <cell r="P53">
            <v>378.28176836902657</v>
          </cell>
          <cell r="Q53">
            <v>403.46733012924994</v>
          </cell>
          <cell r="R53">
            <v>684.61239711952067</v>
          </cell>
          <cell r="S53">
            <v>705.18770466648709</v>
          </cell>
          <cell r="T53">
            <v>605.10024349161847</v>
          </cell>
          <cell r="U53">
            <v>585.7244768915491</v>
          </cell>
          <cell r="V53">
            <v>982.49413825454246</v>
          </cell>
          <cell r="W53">
            <v>1335.4097579133443</v>
          </cell>
          <cell r="X53">
            <v>1338.1043492921947</v>
          </cell>
          <cell r="Y53" t="str">
            <v>Room revenue</v>
          </cell>
          <cell r="AA53" t="str">
            <v>Room revenue ($m)</v>
          </cell>
          <cell r="AB53" t="str">
            <v>Downside</v>
          </cell>
          <cell r="AC53">
            <v>213.92133899999999</v>
          </cell>
          <cell r="AD53">
            <v>230.16647</v>
          </cell>
          <cell r="AE53">
            <v>340.84211599999998</v>
          </cell>
          <cell r="AF53">
            <v>380.72452500000003</v>
          </cell>
          <cell r="AG53">
            <v>415.22937418633268</v>
          </cell>
          <cell r="AH53">
            <v>425.76286300528648</v>
          </cell>
          <cell r="AI53">
            <v>412.12670147630553</v>
          </cell>
          <cell r="AJ53">
            <v>397.21418318290517</v>
          </cell>
          <cell r="AK53">
            <v>352.01407247482933</v>
          </cell>
          <cell r="AL53">
            <v>395.32253126987194</v>
          </cell>
          <cell r="AM53">
            <v>297.09755683763581</v>
          </cell>
          <cell r="AN53">
            <v>229.09554922523299</v>
          </cell>
          <cell r="AO53">
            <v>214.09386158902902</v>
          </cell>
          <cell r="AP53">
            <v>230.35209390969359</v>
          </cell>
          <cell r="AQ53">
            <v>149.73555154269457</v>
          </cell>
          <cell r="AR53">
            <v>17.50765609334734</v>
          </cell>
          <cell r="AS53">
            <v>23.922825241006731</v>
          </cell>
          <cell r="AT53">
            <v>44.869965464480053</v>
          </cell>
          <cell r="AU53">
            <v>73.321834815797985</v>
          </cell>
          <cell r="AV53">
            <v>94.951273309043145</v>
          </cell>
          <cell r="AW53">
            <v>110.52958455391956</v>
          </cell>
          <cell r="AX53">
            <v>146.0053622281431</v>
          </cell>
          <cell r="AY53">
            <v>123.44114436827928</v>
          </cell>
          <cell r="AZ53">
            <v>108.83526177260416</v>
          </cell>
          <cell r="BA53">
            <v>105.61731394236485</v>
          </cell>
          <cell r="BB53">
            <v>117.73050607719824</v>
          </cell>
          <cell r="BC53">
            <v>180.11951010968684</v>
          </cell>
          <cell r="BD53">
            <v>207.35103830448807</v>
          </cell>
          <cell r="BE53">
            <v>232.54763626154875</v>
          </cell>
          <cell r="BF53">
            <v>244.71372255348388</v>
          </cell>
          <cell r="BG53">
            <v>243.87429941608147</v>
          </cell>
          <cell r="BH53">
            <v>241.59054209647741</v>
          </cell>
          <cell r="BI53">
            <v>219.72286315392819</v>
          </cell>
          <cell r="BJ53">
            <v>252.88571107618526</v>
          </cell>
          <cell r="BK53">
            <v>194.52595294385787</v>
          </cell>
          <cell r="BL53">
            <v>157.68857947157537</v>
          </cell>
          <cell r="BM53">
            <v>153.51649157575679</v>
          </cell>
          <cell r="BN53">
            <v>171.09841089253362</v>
          </cell>
          <cell r="BO53">
            <v>261.10957442325872</v>
          </cell>
          <cell r="BP53">
            <v>299.32861072532876</v>
          </cell>
          <cell r="BQ53">
            <v>333.91513335670697</v>
          </cell>
        </row>
        <row r="54">
          <cell r="A54" t="str">
            <v/>
          </cell>
        </row>
        <row r="55">
          <cell r="A55" t="str">
            <v>RevPARBaseline</v>
          </cell>
          <cell r="D55">
            <v>72.451264575803037</v>
          </cell>
          <cell r="E55">
            <v>37.078437219676204</v>
          </cell>
          <cell r="F55">
            <v>54.166169326690934</v>
          </cell>
          <cell r="I55">
            <v>56.79734006973743</v>
          </cell>
          <cell r="J55">
            <v>86.736712619856405</v>
          </cell>
          <cell r="K55">
            <v>81.410817678325984</v>
          </cell>
          <cell r="L55">
            <v>64.55663542099343</v>
          </cell>
          <cell r="M55">
            <v>43.747252964276662</v>
          </cell>
          <cell r="N55">
            <v>20.126373693607491</v>
          </cell>
          <cell r="O55">
            <v>42.493885868023298</v>
          </cell>
          <cell r="P55">
            <v>38.159595431706819</v>
          </cell>
          <cell r="Q55">
            <v>37.69688977073087</v>
          </cell>
          <cell r="R55">
            <v>62.42645020321234</v>
          </cell>
          <cell r="S55">
            <v>62.967469263027397</v>
          </cell>
          <cell r="T55">
            <v>52.861880044224861</v>
          </cell>
          <cell r="U55">
            <v>50.021730358306236</v>
          </cell>
          <cell r="V55">
            <v>80.773854320311997</v>
          </cell>
          <cell r="AA55" t="str">
            <v>RevPAR</v>
          </cell>
          <cell r="AB55" t="str">
            <v>Baseline</v>
          </cell>
          <cell r="AC55">
            <v>45.023967030337317</v>
          </cell>
          <cell r="AD55">
            <v>53.595289167983069</v>
          </cell>
          <cell r="AE55">
            <v>71.395036186400972</v>
          </cell>
          <cell r="AF55">
            <v>81.907419598427794</v>
          </cell>
          <cell r="AG55">
            <v>86.651459392896854</v>
          </cell>
          <cell r="AH55">
            <v>91.657135303979913</v>
          </cell>
          <cell r="AI55">
            <v>85.961043712943308</v>
          </cell>
          <cell r="AJ55">
            <v>82.571176656108193</v>
          </cell>
          <cell r="AK55">
            <v>75.532136008979663</v>
          </cell>
          <cell r="AL55">
            <v>82.025711641006623</v>
          </cell>
          <cell r="AM55">
            <v>63.955295436821352</v>
          </cell>
          <cell r="AN55">
            <v>47.632570791013421</v>
          </cell>
          <cell r="AO55">
            <v>45.060277813528664</v>
          </cell>
          <cell r="AP55">
            <v>51.788908643193196</v>
          </cell>
          <cell r="AQ55">
            <v>34.777757464692947</v>
          </cell>
          <cell r="AR55">
            <v>10.94931429816693</v>
          </cell>
          <cell r="AS55">
            <v>17.034549278486068</v>
          </cell>
          <cell r="AT55">
            <v>32.499002220193667</v>
          </cell>
          <cell r="AU55">
            <v>42.652207200071928</v>
          </cell>
          <cell r="AV55">
            <v>43.192230272353058</v>
          </cell>
          <cell r="AW55">
            <v>41.670745932753071</v>
          </cell>
          <cell r="AX55">
            <v>47.376260016336559</v>
          </cell>
          <cell r="AY55">
            <v>38.141825663188605</v>
          </cell>
          <cell r="AZ55">
            <v>29.449708372967361</v>
          </cell>
          <cell r="BA55">
            <v>28.962288237582499</v>
          </cell>
          <cell r="BB55">
            <v>35.425342556798377</v>
          </cell>
          <cell r="BC55">
            <v>48.314932286043557</v>
          </cell>
          <cell r="BD55">
            <v>57.24070527860799</v>
          </cell>
          <cell r="BE55">
            <v>62.330209243502779</v>
          </cell>
          <cell r="BF55">
            <v>67.668796085944635</v>
          </cell>
          <cell r="BG55">
            <v>65.095279867565381</v>
          </cell>
          <cell r="BH55">
            <v>63.976442372818056</v>
          </cell>
          <cell r="BI55">
            <v>59.746381242026622</v>
          </cell>
          <cell r="BJ55">
            <v>66.110572712105125</v>
          </cell>
          <cell r="BK55">
            <v>52.430618071690539</v>
          </cell>
          <cell r="BL55">
            <v>40.041157690846624</v>
          </cell>
          <cell r="BM55">
            <v>38.636810114090451</v>
          </cell>
          <cell r="BN55">
            <v>47.083928895968718</v>
          </cell>
          <cell r="BO55">
            <v>63.96331278064595</v>
          </cell>
          <cell r="BP55">
            <v>74.974583544596825</v>
          </cell>
          <cell r="BQ55">
            <v>80.721119733925974</v>
          </cell>
        </row>
        <row r="56">
          <cell r="A56" t="str">
            <v>RevPARUpside</v>
          </cell>
          <cell r="D56">
            <v>72.451264575803037</v>
          </cell>
          <cell r="E56">
            <v>49.587761940748678</v>
          </cell>
          <cell r="F56">
            <v>65.467578825096723</v>
          </cell>
          <cell r="I56">
            <v>56.79734006973743</v>
          </cell>
          <cell r="J56">
            <v>86.736712619856405</v>
          </cell>
          <cell r="K56">
            <v>81.410817678325984</v>
          </cell>
          <cell r="L56">
            <v>64.55663542099343</v>
          </cell>
          <cell r="M56">
            <v>45.560703204171098</v>
          </cell>
          <cell r="N56">
            <v>38.280796464883586</v>
          </cell>
          <cell r="O56">
            <v>61.960335848083588</v>
          </cell>
          <cell r="P56">
            <v>51.828219523230111</v>
          </cell>
          <cell r="Q56">
            <v>48.432146257511711</v>
          </cell>
          <cell r="R56">
            <v>76.55588948395912</v>
          </cell>
          <cell r="S56">
            <v>74.686324676238101</v>
          </cell>
          <cell r="T56">
            <v>61.52566657203613</v>
          </cell>
          <cell r="U56">
            <v>56.611202211280549</v>
          </cell>
          <cell r="V56">
            <v>89.487164579462444</v>
          </cell>
          <cell r="AA56" t="str">
            <v>RevPAR</v>
          </cell>
          <cell r="AB56" t="str">
            <v>Upside</v>
          </cell>
          <cell r="AC56">
            <v>45.023967030337317</v>
          </cell>
          <cell r="AD56">
            <v>53.595289167983069</v>
          </cell>
          <cell r="AE56">
            <v>71.395036186400972</v>
          </cell>
          <cell r="AF56">
            <v>81.907419598427794</v>
          </cell>
          <cell r="AG56">
            <v>86.651459392896854</v>
          </cell>
          <cell r="AH56">
            <v>91.657135303979913</v>
          </cell>
          <cell r="AI56">
            <v>85.961043712943308</v>
          </cell>
          <cell r="AJ56">
            <v>82.571176656108193</v>
          </cell>
          <cell r="AK56">
            <v>75.532136008979663</v>
          </cell>
          <cell r="AL56">
            <v>82.025711641006623</v>
          </cell>
          <cell r="AM56">
            <v>63.955295436821352</v>
          </cell>
          <cell r="AN56">
            <v>47.632570791013421</v>
          </cell>
          <cell r="AO56">
            <v>45.060277813528664</v>
          </cell>
          <cell r="AP56">
            <v>51.788908643193196</v>
          </cell>
          <cell r="AQ56">
            <v>40.153262246890662</v>
          </cell>
          <cell r="AR56">
            <v>22.504545544580644</v>
          </cell>
          <cell r="AS56">
            <v>36.845711803181416</v>
          </cell>
          <cell r="AT56">
            <v>55.54787527167494</v>
          </cell>
          <cell r="AU56">
            <v>64.441538662785305</v>
          </cell>
          <cell r="AV56">
            <v>62.955205755761156</v>
          </cell>
          <cell r="AW56">
            <v>58.76079354513535</v>
          </cell>
          <cell r="AX56">
            <v>64.801915476607306</v>
          </cell>
          <cell r="AY56">
            <v>51.677395470451131</v>
          </cell>
          <cell r="AZ56">
            <v>39.68673347428863</v>
          </cell>
          <cell r="BA56">
            <v>37.809384168360381</v>
          </cell>
          <cell r="BB56">
            <v>45.561271979064578</v>
          </cell>
          <cell r="BC56">
            <v>61.442338018728734</v>
          </cell>
          <cell r="BD56">
            <v>71.360945167191886</v>
          </cell>
          <cell r="BE56">
            <v>76.42748137248708</v>
          </cell>
          <cell r="BF56">
            <v>81.840404979254345</v>
          </cell>
          <cell r="BG56">
            <v>77.844713657383181</v>
          </cell>
          <cell r="BH56">
            <v>75.811722971693939</v>
          </cell>
          <cell r="BI56">
            <v>70.288744444124092</v>
          </cell>
          <cell r="BJ56">
            <v>77.343859274404679</v>
          </cell>
          <cell r="BK56">
            <v>61.088408224150463</v>
          </cell>
          <cell r="BL56">
            <v>46.143561490275964</v>
          </cell>
          <cell r="BM56">
            <v>44.206483606560681</v>
          </cell>
          <cell r="BN56">
            <v>53.304741498439988</v>
          </cell>
          <cell r="BO56">
            <v>71.896388217864896</v>
          </cell>
          <cell r="BP56">
            <v>83.482898847701037</v>
          </cell>
          <cell r="BQ56">
            <v>89.360733038198489</v>
          </cell>
        </row>
        <row r="57">
          <cell r="A57" t="str">
            <v>RevPARDownside</v>
          </cell>
          <cell r="D57">
            <v>72.451264575803037</v>
          </cell>
          <cell r="E57">
            <v>27.959541825403498</v>
          </cell>
          <cell r="F57">
            <v>44.212956367296421</v>
          </cell>
          <cell r="I57">
            <v>56.79734006973743</v>
          </cell>
          <cell r="J57">
            <v>86.736712619856405</v>
          </cell>
          <cell r="K57">
            <v>81.410817678325984</v>
          </cell>
          <cell r="L57">
            <v>64.55663542099343</v>
          </cell>
          <cell r="M57">
            <v>42.800740172635479</v>
          </cell>
          <cell r="N57">
            <v>8.7528085590075797</v>
          </cell>
          <cell r="O57">
            <v>24.910395498265359</v>
          </cell>
          <cell r="P57">
            <v>29.313073778401069</v>
          </cell>
          <cell r="Q57">
            <v>30.904990252998889</v>
          </cell>
          <cell r="R57">
            <v>50.647815724823921</v>
          </cell>
          <cell r="S57">
            <v>51.10423776207832</v>
          </cell>
          <cell r="T57">
            <v>43.612079776686585</v>
          </cell>
          <cell r="U57">
            <v>43.425910866857024</v>
          </cell>
          <cell r="V57">
            <v>71.219624595158223</v>
          </cell>
          <cell r="AA57" t="str">
            <v>RevPAR</v>
          </cell>
          <cell r="AB57" t="str">
            <v>Downside</v>
          </cell>
          <cell r="AC57">
            <v>45.023967030337317</v>
          </cell>
          <cell r="AD57">
            <v>53.595289167983069</v>
          </cell>
          <cell r="AE57">
            <v>71.395036186400972</v>
          </cell>
          <cell r="AF57">
            <v>81.907419598427794</v>
          </cell>
          <cell r="AG57">
            <v>86.651459392896854</v>
          </cell>
          <cell r="AH57">
            <v>91.657135303979913</v>
          </cell>
          <cell r="AI57">
            <v>85.961043712943308</v>
          </cell>
          <cell r="AJ57">
            <v>82.571176656108193</v>
          </cell>
          <cell r="AK57">
            <v>75.532136008979663</v>
          </cell>
          <cell r="AL57">
            <v>82.025711641006623</v>
          </cell>
          <cell r="AM57">
            <v>63.955295436821352</v>
          </cell>
          <cell r="AN57">
            <v>47.632570791013421</v>
          </cell>
          <cell r="AO57">
            <v>45.060277813528664</v>
          </cell>
          <cell r="AP57">
            <v>51.788908643193196</v>
          </cell>
          <cell r="AQ57">
            <v>31.972064798885562</v>
          </cell>
          <cell r="AR57">
            <v>5.380744342730563</v>
          </cell>
          <cell r="AS57">
            <v>7.1318506582623522</v>
          </cell>
          <cell r="AT57">
            <v>13.799272697191165</v>
          </cell>
          <cell r="AU57">
            <v>20.949872823676493</v>
          </cell>
          <cell r="AV57">
            <v>25.003879492312631</v>
          </cell>
          <cell r="AW57">
            <v>28.378095571316706</v>
          </cell>
          <cell r="AX57">
            <v>34.551523337733109</v>
          </cell>
          <cell r="AY57">
            <v>29.27812360495059</v>
          </cell>
          <cell r="AZ57">
            <v>24.386135910799414</v>
          </cell>
          <cell r="BA57">
            <v>23.679919914806337</v>
          </cell>
          <cell r="BB57">
            <v>29.013762566737778</v>
          </cell>
          <cell r="BC57">
            <v>39.69896061917035</v>
          </cell>
          <cell r="BD57">
            <v>46.693942250907412</v>
          </cell>
          <cell r="BE57">
            <v>50.561062417188865</v>
          </cell>
          <cell r="BF57">
            <v>54.658584042233734</v>
          </cell>
          <cell r="BG57">
            <v>52.677393427454582</v>
          </cell>
          <cell r="BH57">
            <v>51.91571711419703</v>
          </cell>
          <cell r="BI57">
            <v>48.655277688996343</v>
          </cell>
          <cell r="BJ57">
            <v>54.064378039655899</v>
          </cell>
          <cell r="BK57">
            <v>43.080896128057148</v>
          </cell>
          <cell r="BL57">
            <v>33.681582343729474</v>
          </cell>
          <cell r="BM57">
            <v>33.147956849848761</v>
          </cell>
          <cell r="BN57">
            <v>40.820677414945273</v>
          </cell>
          <cell r="BO57">
            <v>55.969782332296646</v>
          </cell>
          <cell r="BP57">
            <v>65.82189013490968</v>
          </cell>
          <cell r="BQ57">
            <v>71.146440816937726</v>
          </cell>
        </row>
        <row r="59">
          <cell r="A59" t="str">
            <v/>
          </cell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A60" t="str">
            <v>Lost room revBaseline</v>
          </cell>
          <cell r="D60">
            <v>0</v>
          </cell>
          <cell r="E60">
            <v>2315.70880327652</v>
          </cell>
          <cell r="F60">
            <v>1151.2294970884554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177.60844900704339</v>
          </cell>
          <cell r="N60">
            <v>1023.2758811316587</v>
          </cell>
          <cell r="O60">
            <v>685.75392529920509</v>
          </cell>
          <cell r="P60">
            <v>429.07054783861292</v>
          </cell>
          <cell r="Q60">
            <v>292.79375716873665</v>
          </cell>
          <cell r="R60">
            <v>377.89119724555724</v>
          </cell>
          <cell r="S60">
            <v>292.46644489403201</v>
          </cell>
          <cell r="T60">
            <v>188.07809778012967</v>
          </cell>
          <cell r="U60">
            <v>110.24167408088772</v>
          </cell>
          <cell r="V60">
            <v>107.41942006089334</v>
          </cell>
          <cell r="AA60" t="str">
            <v>Lost room rev</v>
          </cell>
          <cell r="AB60" t="str">
            <v>Baseline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-0.17252258902902895</v>
          </cell>
          <cell r="AP60">
            <v>-0.18562390969358944</v>
          </cell>
          <cell r="AQ60">
            <v>177.96659550576601</v>
          </cell>
          <cell r="AR60">
            <v>345.09807315988212</v>
          </cell>
          <cell r="AS60">
            <v>358.08929021998824</v>
          </cell>
          <cell r="AT60">
            <v>320.08851775178829</v>
          </cell>
          <cell r="AU60">
            <v>262.84951410748761</v>
          </cell>
          <cell r="AV60">
            <v>233.19334542937935</v>
          </cell>
          <cell r="AW60">
            <v>189.71106576233817</v>
          </cell>
          <cell r="AX60">
            <v>195.12331177132745</v>
          </cell>
          <cell r="AY60">
            <v>136.28565947399156</v>
          </cell>
          <cell r="AZ60">
            <v>97.661576593293972</v>
          </cell>
          <cell r="BA60">
            <v>84.7435757185726</v>
          </cell>
          <cell r="BB60">
            <v>86.419394880851996</v>
          </cell>
          <cell r="BC60">
            <v>121.63078656931208</v>
          </cell>
          <cell r="BD60">
            <v>126.53909749800098</v>
          </cell>
          <cell r="BE60">
            <v>128.55140235762684</v>
          </cell>
          <cell r="BF60">
            <v>122.80069738992938</v>
          </cell>
          <cell r="BG60">
            <v>110.76278158420172</v>
          </cell>
          <cell r="BH60">
            <v>99.498881278186047</v>
          </cell>
          <cell r="BI60">
            <v>82.204782031644243</v>
          </cell>
          <cell r="BJ60">
            <v>86.090837571450152</v>
          </cell>
          <cell r="BK60">
            <v>60.354200489746063</v>
          </cell>
          <cell r="BL60">
            <v>41.633059718933453</v>
          </cell>
          <cell r="BM60">
            <v>34.984593026139379</v>
          </cell>
          <cell r="BN60">
            <v>32.81586430603781</v>
          </cell>
          <cell r="BO60">
            <v>42.441216748710531</v>
          </cell>
          <cell r="BP60">
            <v>39.773545225389</v>
          </cell>
          <cell r="BQ60">
            <v>36.3769235063304</v>
          </cell>
        </row>
        <row r="61">
          <cell r="A61" t="str">
            <v>Lost room revUpside</v>
          </cell>
          <cell r="D61">
            <v>0</v>
          </cell>
          <cell r="E61">
            <v>1717.2707915122223</v>
          </cell>
          <cell r="F61">
            <v>538.17537326239699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152.43321623912959</v>
          </cell>
          <cell r="N61">
            <v>844.27793024837138</v>
          </cell>
          <cell r="O61">
            <v>467.88108294649555</v>
          </cell>
          <cell r="P61">
            <v>252.67856207822561</v>
          </cell>
          <cell r="Q61">
            <v>152.64405197496512</v>
          </cell>
          <cell r="R61">
            <v>186.90192835975876</v>
          </cell>
          <cell r="S61">
            <v>130.75788388125528</v>
          </cell>
          <cell r="T61">
            <v>67.871509046417771</v>
          </cell>
          <cell r="U61">
            <v>21.363516385854581</v>
          </cell>
          <cell r="V61">
            <v>-12.783070517672229</v>
          </cell>
          <cell r="AA61" t="str">
            <v>Lost room rev</v>
          </cell>
          <cell r="AB61" t="str">
            <v>Upside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-0.17252258902902895</v>
          </cell>
          <cell r="AP61">
            <v>-0.18562390969358944</v>
          </cell>
          <cell r="AQ61">
            <v>152.79136273785221</v>
          </cell>
          <cell r="AR61">
            <v>307.50011238431978</v>
          </cell>
          <cell r="AS61">
            <v>291.63543390565235</v>
          </cell>
          <cell r="AT61">
            <v>245.14238395839925</v>
          </cell>
          <cell r="AU61">
            <v>186.58968304778898</v>
          </cell>
          <cell r="AV61">
            <v>158.14420407105803</v>
          </cell>
          <cell r="AW61">
            <v>123.14719582764852</v>
          </cell>
          <cell r="AX61">
            <v>121.48722016777344</v>
          </cell>
          <cell r="AY61">
            <v>79.217581982758674</v>
          </cell>
          <cell r="AZ61">
            <v>51.973759927693493</v>
          </cell>
          <cell r="BA61">
            <v>45.283707958845525</v>
          </cell>
          <cell r="BB61">
            <v>45.290358352021826</v>
          </cell>
          <cell r="BC61">
            <v>62.069985664097771</v>
          </cell>
          <cell r="BD61">
            <v>63.836180141533362</v>
          </cell>
          <cell r="BE61">
            <v>63.713221461004366</v>
          </cell>
          <cell r="BF61">
            <v>59.352526757221028</v>
          </cell>
          <cell r="BG61">
            <v>51.73823554766534</v>
          </cell>
          <cell r="BH61">
            <v>44.423231461833325</v>
          </cell>
          <cell r="BI61">
            <v>34.596416871756617</v>
          </cell>
          <cell r="BJ61">
            <v>33.54722636138473</v>
          </cell>
          <cell r="BK61">
            <v>21.261121395266059</v>
          </cell>
          <cell r="BL61">
            <v>13.063161289766981</v>
          </cell>
          <cell r="BM61">
            <v>9.1900399060298525</v>
          </cell>
          <cell r="BN61">
            <v>6.7415505477513307</v>
          </cell>
          <cell r="BO61">
            <v>5.4319259320733977</v>
          </cell>
          <cell r="BP61">
            <v>1.0815205194543864</v>
          </cell>
          <cell r="BQ61">
            <v>-4.1718038160873334</v>
          </cell>
        </row>
        <row r="62">
          <cell r="A62" t="str">
            <v>Lost room revDownside</v>
          </cell>
          <cell r="D62">
            <v>0</v>
          </cell>
          <cell r="E62">
            <v>2751.9508667703612</v>
          </cell>
          <cell r="F62">
            <v>1691.1496062515239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190.74841795858279</v>
          </cell>
          <cell r="N62">
            <v>1135.416315392785</v>
          </cell>
          <cell r="O62">
            <v>882.55226445527933</v>
          </cell>
          <cell r="P62">
            <v>543.23386896371426</v>
          </cell>
          <cell r="Q62">
            <v>381.46259487075008</v>
          </cell>
          <cell r="R62">
            <v>537.10436507209852</v>
          </cell>
          <cell r="S62">
            <v>456.16725246755294</v>
          </cell>
          <cell r="T62">
            <v>316.41539384112224</v>
          </cell>
          <cell r="U62">
            <v>199.20544810845084</v>
          </cell>
          <cell r="V62">
            <v>239.22262393707672</v>
          </cell>
          <cell r="AA62" t="str">
            <v>Lost room rev</v>
          </cell>
          <cell r="AB62" t="str">
            <v>Downside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-0.17252258902902895</v>
          </cell>
          <cell r="AP62">
            <v>-0.18562390969358944</v>
          </cell>
          <cell r="AQ62">
            <v>191.10656445730541</v>
          </cell>
          <cell r="AR62">
            <v>363.21686890665268</v>
          </cell>
          <cell r="AS62">
            <v>391.30654894532597</v>
          </cell>
          <cell r="AT62">
            <v>380.89289754080642</v>
          </cell>
          <cell r="AU62">
            <v>338.80486666050751</v>
          </cell>
          <cell r="AV62">
            <v>302.26290987386204</v>
          </cell>
          <cell r="AW62">
            <v>241.48448792090977</v>
          </cell>
          <cell r="AX62">
            <v>249.31716904172885</v>
          </cell>
          <cell r="AY62">
            <v>173.65641246935652</v>
          </cell>
          <cell r="AZ62">
            <v>120.26028745262883</v>
          </cell>
          <cell r="BA62">
            <v>108.30402505763514</v>
          </cell>
          <cell r="BB62">
            <v>112.43596392280176</v>
          </cell>
          <cell r="BC62">
            <v>160.72260589031313</v>
          </cell>
          <cell r="BD62">
            <v>173.37348669551196</v>
          </cell>
          <cell r="BE62">
            <v>182.68173792478393</v>
          </cell>
          <cell r="BF62">
            <v>181.0491404518026</v>
          </cell>
          <cell r="BG62">
            <v>168.25240206022406</v>
          </cell>
          <cell r="BH62">
            <v>155.62364108642777</v>
          </cell>
          <cell r="BI62">
            <v>132.29120932090115</v>
          </cell>
          <cell r="BJ62">
            <v>142.43682019368669</v>
          </cell>
          <cell r="BK62">
            <v>102.57160389377793</v>
          </cell>
          <cell r="BL62">
            <v>71.40696975365762</v>
          </cell>
          <cell r="BM62">
            <v>60.404847424243201</v>
          </cell>
          <cell r="BN62">
            <v>59.068059107466382</v>
          </cell>
          <cell r="BO62">
            <v>79.732541576741255</v>
          </cell>
          <cell r="BP62">
            <v>81.39591427467127</v>
          </cell>
          <cell r="BQ62">
            <v>81.314240829625703</v>
          </cell>
        </row>
        <row r="63">
          <cell r="A63" t="str">
            <v/>
          </cell>
          <cell r="D63">
            <v>0</v>
          </cell>
          <cell r="E63">
            <v>0</v>
          </cell>
          <cell r="F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 t="str">
            <v>hardcoded</v>
          </cell>
          <cell r="X63" t="str">
            <v>souldbe</v>
          </cell>
        </row>
        <row r="64">
          <cell r="A64" t="str">
            <v>Lost state taxesBaseline</v>
          </cell>
          <cell r="D64">
            <v>0</v>
          </cell>
          <cell r="E64">
            <v>525.76532602627742</v>
          </cell>
          <cell r="F64">
            <v>266.63426509088487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48.329545211049776</v>
          </cell>
          <cell r="N64">
            <v>224.77239039095986</v>
          </cell>
          <cell r="O64">
            <v>151.02747274206669</v>
          </cell>
          <cell r="P64">
            <v>101.63591768220117</v>
          </cell>
          <cell r="Q64">
            <v>76.565120000362938</v>
          </cell>
          <cell r="R64">
            <v>82.443282659105137</v>
          </cell>
          <cell r="S64">
            <v>65.114906048711902</v>
          </cell>
          <cell r="T64">
            <v>42.510956382704919</v>
          </cell>
          <cell r="U64">
            <v>23.521850156390229</v>
          </cell>
          <cell r="V64">
            <v>10.318174281697836</v>
          </cell>
          <cell r="W64">
            <v>525.53534025107194</v>
          </cell>
          <cell r="X64">
            <v>525.76532602627753</v>
          </cell>
          <cell r="Y64" t="str">
            <v>Local</v>
          </cell>
          <cell r="Z64">
            <v>4.1672944478813388E-2</v>
          </cell>
          <cell r="AA64" t="str">
            <v>Lost state taxes</v>
          </cell>
          <cell r="AB64" t="str">
            <v>Baseline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3.7570944979299918</v>
          </cell>
          <cell r="AQ64">
            <v>44.572450713119785</v>
          </cell>
          <cell r="AR64">
            <v>84.71405867817893</v>
          </cell>
          <cell r="AS64">
            <v>77.282331570282551</v>
          </cell>
          <cell r="AT64">
            <v>62.776000142498397</v>
          </cell>
          <cell r="AU64">
            <v>56.953114356907072</v>
          </cell>
          <cell r="AV64">
            <v>51.101810316193784</v>
          </cell>
          <cell r="AW64">
            <v>42.972548068965835</v>
          </cell>
          <cell r="AX64">
            <v>42.221075038696696</v>
          </cell>
          <cell r="AY64">
            <v>33.020670207940569</v>
          </cell>
          <cell r="AZ64">
            <v>26.394172435563899</v>
          </cell>
          <cell r="BA64">
            <v>24.39508431941217</v>
          </cell>
          <cell r="BB64">
            <v>23.971225794258629</v>
          </cell>
          <cell r="BC64">
            <v>28.198809886692143</v>
          </cell>
          <cell r="BD64">
            <v>28.226368679009731</v>
          </cell>
          <cell r="BE64">
            <v>27.794882550340962</v>
          </cell>
          <cell r="BF64">
            <v>26.422031429754444</v>
          </cell>
          <cell r="BG64">
            <v>24.395681620258284</v>
          </cell>
          <cell r="BH64">
            <v>22.109446214002229</v>
          </cell>
          <cell r="BI64">
            <v>18.609778214451385</v>
          </cell>
          <cell r="BJ64">
            <v>18.099579298417332</v>
          </cell>
          <cell r="BK64">
            <v>13.819132504553131</v>
          </cell>
          <cell r="BL64">
            <v>10.592244579734459</v>
          </cell>
          <cell r="BM64">
            <v>8.7619299473361973</v>
          </cell>
          <cell r="BN64">
            <v>7.4752592697227085</v>
          </cell>
          <cell r="BO64">
            <v>7.2846609393313226</v>
          </cell>
          <cell r="BP64">
            <v>5.5706275485423964</v>
          </cell>
          <cell r="BQ64">
            <v>3.5369949332311164</v>
          </cell>
        </row>
        <row r="65">
          <cell r="A65" t="str">
            <v>Lost state taxesUpside</v>
          </cell>
          <cell r="D65">
            <v>0</v>
          </cell>
          <cell r="E65">
            <v>401.33176033233622</v>
          </cell>
          <cell r="F65">
            <v>99.504731827874053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46.09725216446661</v>
          </cell>
          <cell r="N65">
            <v>192.138135688256</v>
          </cell>
          <cell r="O65">
            <v>106.40978631484988</v>
          </cell>
          <cell r="P65">
            <v>56.686586164763725</v>
          </cell>
          <cell r="Q65">
            <v>35.946464553177393</v>
          </cell>
          <cell r="R65">
            <v>34.079590075582622</v>
          </cell>
          <cell r="S65">
            <v>21.479972566573291</v>
          </cell>
          <cell r="T65">
            <v>7.9987046325407345</v>
          </cell>
          <cell r="U65">
            <v>-3.9156702999606194</v>
          </cell>
          <cell r="V65">
            <v>-18.785192969077578</v>
          </cell>
          <cell r="W65">
            <v>401.18142709955538</v>
          </cell>
          <cell r="X65">
            <v>401.33176033233616</v>
          </cell>
          <cell r="Y65" t="str">
            <v>Local</v>
          </cell>
          <cell r="Z65">
            <v>2.7143984480104084E-2</v>
          </cell>
          <cell r="AA65" t="str">
            <v>Lost state taxes</v>
          </cell>
          <cell r="AB65" t="str">
            <v>Upside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3.7567953616956427</v>
          </cell>
          <cell r="AQ65">
            <v>42.340456802770966</v>
          </cell>
          <cell r="AR65">
            <v>76.236582443999197</v>
          </cell>
          <cell r="AS65">
            <v>65.684751661846903</v>
          </cell>
          <cell r="AT65">
            <v>50.2168015824099</v>
          </cell>
          <cell r="AU65">
            <v>42.711434853721542</v>
          </cell>
          <cell r="AV65">
            <v>35.768419147596646</v>
          </cell>
          <cell r="AW65">
            <v>27.929932313531697</v>
          </cell>
          <cell r="AX65">
            <v>25.330628062494092</v>
          </cell>
          <cell r="AY65">
            <v>18.159922623743185</v>
          </cell>
          <cell r="AZ65">
            <v>13.196035478526449</v>
          </cell>
          <cell r="BA65">
            <v>11.858217781201894</v>
          </cell>
          <cell r="BB65">
            <v>11.286815762610782</v>
          </cell>
          <cell r="BC65">
            <v>12.801431009364713</v>
          </cell>
          <cell r="BD65">
            <v>12.281866202654777</v>
          </cell>
          <cell r="BE65">
            <v>11.50322776330343</v>
          </cell>
          <cell r="BF65">
            <v>10.294496109624413</v>
          </cell>
          <cell r="BG65">
            <v>8.8218123156222337</v>
          </cell>
          <cell r="BH65">
            <v>7.269072000662784</v>
          </cell>
          <cell r="BI65">
            <v>5.3890882502882738</v>
          </cell>
          <cell r="BJ65">
            <v>4.3763715000670018</v>
          </cell>
          <cell r="BK65">
            <v>2.5147040656454318</v>
          </cell>
          <cell r="BL65">
            <v>1.1076290668283002</v>
          </cell>
          <cell r="BM65">
            <v>0</v>
          </cell>
          <cell r="BN65">
            <v>-1.1201161844683123</v>
          </cell>
          <cell r="BO65">
            <v>-2.7955541154923074</v>
          </cell>
          <cell r="BP65">
            <v>-4.471132805727783</v>
          </cell>
          <cell r="BQ65">
            <v>-6.2828872611117346</v>
          </cell>
        </row>
        <row r="66">
          <cell r="A66" t="str">
            <v>Lost state taxesDownside</v>
          </cell>
          <cell r="D66">
            <v>0</v>
          </cell>
          <cell r="E66">
            <v>666.15030201495551</v>
          </cell>
          <cell r="F66">
            <v>393.06768548189325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50.56520418436557</v>
          </cell>
          <cell r="N66">
            <v>269.61247781580687</v>
          </cell>
          <cell r="O66">
            <v>208.58674408657868</v>
          </cell>
          <cell r="P66">
            <v>137.38587592820437</v>
          </cell>
          <cell r="Q66">
            <v>105.05510321721385</v>
          </cell>
          <cell r="R66">
            <v>118.00153119833249</v>
          </cell>
          <cell r="S66">
            <v>98.97257068021041</v>
          </cell>
          <cell r="T66">
            <v>71.038480386136513</v>
          </cell>
          <cell r="U66">
            <v>48.215725529808076</v>
          </cell>
          <cell r="V66">
            <v>39.381632170754443</v>
          </cell>
          <cell r="W66">
            <v>665.75210217930419</v>
          </cell>
          <cell r="X66">
            <v>666.15030201495563</v>
          </cell>
          <cell r="AA66" t="str">
            <v>Lost state taxes</v>
          </cell>
          <cell r="AB66" t="str">
            <v>Downside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3.7576173919033082</v>
          </cell>
          <cell r="AQ66">
            <v>46.80758679246226</v>
          </cell>
          <cell r="AR66">
            <v>88.962141203365263</v>
          </cell>
          <cell r="AS66">
            <v>92.751704815089155</v>
          </cell>
          <cell r="AT66">
            <v>87.898631797352451</v>
          </cell>
          <cell r="AU66">
            <v>79.175846728473232</v>
          </cell>
          <cell r="AV66">
            <v>70.530312933194494</v>
          </cell>
          <cell r="AW66">
            <v>58.88058442491095</v>
          </cell>
          <cell r="AX66">
            <v>57.428653578565338</v>
          </cell>
          <cell r="AY66">
            <v>44.58410891472964</v>
          </cell>
          <cell r="AZ66">
            <v>35.373113434909385</v>
          </cell>
          <cell r="BA66">
            <v>33.047435957786575</v>
          </cell>
          <cell r="BB66">
            <v>32.856281120456224</v>
          </cell>
          <cell r="BC66">
            <v>39.151386138971041</v>
          </cell>
          <cell r="BD66">
            <v>39.750847757318006</v>
          </cell>
          <cell r="BE66">
            <v>39.768019905582264</v>
          </cell>
          <cell r="BF66">
            <v>38.482663535432209</v>
          </cell>
          <cell r="BG66">
            <v>36.256809313823993</v>
          </cell>
          <cell r="BH66">
            <v>33.631190946561397</v>
          </cell>
          <cell r="BI66">
            <v>29.084570419825024</v>
          </cell>
          <cell r="BJ66">
            <v>29.209406493888839</v>
          </cell>
          <cell r="BK66">
            <v>23.183653822254055</v>
          </cell>
          <cell r="BL66">
            <v>18.645420069993623</v>
          </cell>
          <cell r="BM66">
            <v>16.402149895343744</v>
          </cell>
          <cell r="BN66">
            <v>15.190165187982002</v>
          </cell>
          <cell r="BO66">
            <v>16.623410446482332</v>
          </cell>
          <cell r="BP66">
            <v>15.204950696883495</v>
          </cell>
          <cell r="BQ66">
            <v>13.333448266014685</v>
          </cell>
        </row>
        <row r="67">
          <cell r="A67" t="str">
            <v/>
          </cell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 t="str">
            <v>hardcoded</v>
          </cell>
          <cell r="X67" t="str">
            <v>souldbe</v>
          </cell>
        </row>
        <row r="68">
          <cell r="A68" t="str">
            <v>Lost local taxesBaseline</v>
          </cell>
          <cell r="D68">
            <v>0</v>
          </cell>
          <cell r="E68">
            <v>342.4611826286893</v>
          </cell>
          <cell r="F68">
            <v>173.67422542389599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31.479811219151419</v>
          </cell>
          <cell r="N68">
            <v>146.40717982934908</v>
          </cell>
          <cell r="O68">
            <v>98.372875433944657</v>
          </cell>
          <cell r="P68">
            <v>66.201316146244139</v>
          </cell>
          <cell r="Q68">
            <v>49.871264317878044</v>
          </cell>
          <cell r="R68">
            <v>53.700049587936029</v>
          </cell>
          <cell r="S68">
            <v>42.413081708403411</v>
          </cell>
          <cell r="T68">
            <v>27.689829809678503</v>
          </cell>
          <cell r="U68">
            <v>15.321133257406206</v>
          </cell>
          <cell r="V68">
            <v>6.7211651582023126</v>
          </cell>
          <cell r="W68">
            <v>342.31137967161726</v>
          </cell>
          <cell r="X68">
            <v>342.48224502401195</v>
          </cell>
          <cell r="AA68" t="str">
            <v>Lost local taxes</v>
          </cell>
          <cell r="AB68" t="str">
            <v>Baseline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2.4472116385715017</v>
          </cell>
          <cell r="AQ68">
            <v>29.032599580579916</v>
          </cell>
          <cell r="AR68">
            <v>55.179136554081857</v>
          </cell>
          <cell r="AS68">
            <v>50.338425445231223</v>
          </cell>
          <cell r="AT68">
            <v>40.889617830036002</v>
          </cell>
          <cell r="AU68">
            <v>37.096837565280154</v>
          </cell>
          <cell r="AV68">
            <v>33.285546857222798</v>
          </cell>
          <cell r="AW68">
            <v>27.990491011441708</v>
          </cell>
          <cell r="AX68">
            <v>27.501013425301544</v>
          </cell>
          <cell r="AY68">
            <v>21.508260835820259</v>
          </cell>
          <cell r="AZ68">
            <v>17.19204188512234</v>
          </cell>
          <cell r="BA68">
            <v>15.889920869249066</v>
          </cell>
          <cell r="BB68">
            <v>15.613837444561455</v>
          </cell>
          <cell r="BC68">
            <v>18.367506004067522</v>
          </cell>
          <cell r="BD68">
            <v>18.385456629834781</v>
          </cell>
          <cell r="BE68">
            <v>18.104404908473455</v>
          </cell>
          <cell r="BF68">
            <v>17.210188049627796</v>
          </cell>
          <cell r="BG68">
            <v>15.890309925628442</v>
          </cell>
          <cell r="BH68">
            <v>14.401153371864186</v>
          </cell>
          <cell r="BI68">
            <v>12.121618410910788</v>
          </cell>
          <cell r="BJ68">
            <v>11.789296526009302</v>
          </cell>
          <cell r="BK68">
            <v>9.0011954500310605</v>
          </cell>
          <cell r="BL68">
            <v>6.899337833638139</v>
          </cell>
          <cell r="BM68">
            <v>5.7071486903731525</v>
          </cell>
          <cell r="BN68">
            <v>4.8690661084739624</v>
          </cell>
          <cell r="BO68">
            <v>4.7449184585590922</v>
          </cell>
          <cell r="BP68">
            <v>3.6284699728609304</v>
          </cell>
          <cell r="BQ68">
            <v>2.3038481387520613</v>
          </cell>
        </row>
        <row r="69">
          <cell r="A69" t="str">
            <v>Lost local taxesUpside</v>
          </cell>
          <cell r="D69">
            <v>0</v>
          </cell>
          <cell r="E69">
            <v>261.41044771559609</v>
          </cell>
          <cell r="F69">
            <v>64.813152279314039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30.025790425341096</v>
          </cell>
          <cell r="N69">
            <v>125.15061362677818</v>
          </cell>
          <cell r="O69">
            <v>69.31081123221179</v>
          </cell>
          <cell r="P69">
            <v>36.923232431265035</v>
          </cell>
          <cell r="Q69">
            <v>23.413998894225536</v>
          </cell>
          <cell r="R69">
            <v>22.197996221990604</v>
          </cell>
          <cell r="S69">
            <v>13.991140997405445</v>
          </cell>
          <cell r="T69">
            <v>5.2100161656924655</v>
          </cell>
          <cell r="U69">
            <v>-2.5505011748179216</v>
          </cell>
          <cell r="V69">
            <v>-12.237836380013402</v>
          </cell>
          <cell r="W69">
            <v>261.31252703856018</v>
          </cell>
          <cell r="X69">
            <v>261.36602173859444</v>
          </cell>
          <cell r="AA69" t="str">
            <v>Lost local taxes</v>
          </cell>
          <cell r="AB69" t="str">
            <v>Upside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2.4470167939449907</v>
          </cell>
          <cell r="AQ69">
            <v>27.578773631396107</v>
          </cell>
          <cell r="AR69">
            <v>49.65726892008216</v>
          </cell>
          <cell r="AS69">
            <v>42.784254916163093</v>
          </cell>
          <cell r="AT69">
            <v>32.709089790532929</v>
          </cell>
          <cell r="AU69">
            <v>27.820412963183205</v>
          </cell>
          <cell r="AV69">
            <v>23.298027685896482</v>
          </cell>
          <cell r="AW69">
            <v>18.192370583132103</v>
          </cell>
          <cell r="AX69">
            <v>16.499294292708132</v>
          </cell>
          <cell r="AY69">
            <v>11.828601602878916</v>
          </cell>
          <cell r="AZ69">
            <v>8.5953365356779834</v>
          </cell>
          <cell r="BA69">
            <v>7.7239389594436423</v>
          </cell>
          <cell r="BB69">
            <v>7.3517519753340199</v>
          </cell>
          <cell r="BC69">
            <v>8.3383079594478726</v>
          </cell>
          <cell r="BD69">
            <v>7.9998855315123363</v>
          </cell>
          <cell r="BE69">
            <v>7.49271355272138</v>
          </cell>
          <cell r="BF69">
            <v>6.7053971377568855</v>
          </cell>
          <cell r="BG69">
            <v>5.746153519422716</v>
          </cell>
          <cell r="BH69">
            <v>4.7347644866098522</v>
          </cell>
          <cell r="BI69">
            <v>3.5102229913728777</v>
          </cell>
          <cell r="BJ69">
            <v>2.8505823517554107</v>
          </cell>
          <cell r="BK69">
            <v>1.6379713260875366</v>
          </cell>
          <cell r="BL69">
            <v>0.72146248784951827</v>
          </cell>
          <cell r="BM69">
            <v>0</v>
          </cell>
          <cell r="BN69">
            <v>-0.72959606544190658</v>
          </cell>
          <cell r="BO69">
            <v>-1.8209051093760151</v>
          </cell>
          <cell r="BP69">
            <v>-2.912305837876684</v>
          </cell>
          <cell r="BQ69">
            <v>-4.0924056708439398</v>
          </cell>
        </row>
        <row r="70">
          <cell r="A70" t="str">
            <v>Lost local taxesDownside</v>
          </cell>
          <cell r="D70">
            <v>0</v>
          </cell>
          <cell r="E70">
            <v>433.90198809934145</v>
          </cell>
          <cell r="F70">
            <v>256.02758067108266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32.936024434546873</v>
          </cell>
          <cell r="N70">
            <v>175.61410658647691</v>
          </cell>
          <cell r="O70">
            <v>135.86453789268586</v>
          </cell>
          <cell r="P70">
            <v>89.487319185631776</v>
          </cell>
          <cell r="Q70">
            <v>68.428428251177479</v>
          </cell>
          <cell r="R70">
            <v>76.861181074077521</v>
          </cell>
          <cell r="S70">
            <v>64.466525130362768</v>
          </cell>
          <cell r="T70">
            <v>46.271446215464884</v>
          </cell>
          <cell r="U70">
            <v>31.405673917364986</v>
          </cell>
          <cell r="V70">
            <v>25.655745464916542</v>
          </cell>
          <cell r="W70">
            <v>433.64261765422202</v>
          </cell>
          <cell r="X70">
            <v>434.10619916560103</v>
          </cell>
          <cell r="AA70" t="str">
            <v>Lost local taxes</v>
          </cell>
          <cell r="AB70" t="str">
            <v>Downside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2.4475522294770395</v>
          </cell>
          <cell r="AQ70">
            <v>30.488472205069836</v>
          </cell>
          <cell r="AR70">
            <v>57.94615692127676</v>
          </cell>
          <cell r="AS70">
            <v>60.41451756028313</v>
          </cell>
          <cell r="AT70">
            <v>57.25343210491701</v>
          </cell>
          <cell r="AU70">
            <v>51.571780724287642</v>
          </cell>
          <cell r="AV70">
            <v>45.94044753926228</v>
          </cell>
          <cell r="AW70">
            <v>38.352309629135917</v>
          </cell>
          <cell r="AX70">
            <v>37.406583598679241</v>
          </cell>
          <cell r="AY70">
            <v>29.040193237508209</v>
          </cell>
          <cell r="AZ70">
            <v>23.040542349444319</v>
          </cell>
          <cell r="BA70">
            <v>21.52569490743446</v>
          </cell>
          <cell r="BB70">
            <v>21.401184772557144</v>
          </cell>
          <cell r="BC70">
            <v>25.501548571185886</v>
          </cell>
          <cell r="BD70">
            <v>25.892012385738287</v>
          </cell>
          <cell r="BE70">
            <v>25.903197593114552</v>
          </cell>
          <cell r="BF70">
            <v>25.065971095224679</v>
          </cell>
          <cell r="BG70">
            <v>23.616144278282945</v>
          </cell>
          <cell r="BH70">
            <v>21.905928091186162</v>
          </cell>
          <cell r="BI70">
            <v>18.944452760893665</v>
          </cell>
          <cell r="BJ70">
            <v>19.025765672647911</v>
          </cell>
          <cell r="BK70">
            <v>15.100846542372489</v>
          </cell>
          <cell r="BL70">
            <v>12.144834000444485</v>
          </cell>
          <cell r="BM70">
            <v>10.683663172058843</v>
          </cell>
          <cell r="BN70">
            <v>9.8942278562155845</v>
          </cell>
          <cell r="BO70">
            <v>10.827782889090559</v>
          </cell>
          <cell r="BP70">
            <v>9.9038585081690726</v>
          </cell>
          <cell r="BQ70">
            <v>8.6848413839097862</v>
          </cell>
        </row>
        <row r="71">
          <cell r="A71" t="str">
            <v/>
          </cell>
          <cell r="D71">
            <v>0</v>
          </cell>
          <cell r="E71">
            <v>0</v>
          </cell>
          <cell r="F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 t="str">
            <v>hardcoded</v>
          </cell>
          <cell r="X71" t="str">
            <v>souldbe</v>
          </cell>
          <cell r="Y71">
            <v>0.7</v>
          </cell>
          <cell r="Z71" t="str">
            <v>job modifier</v>
          </cell>
        </row>
        <row r="72">
          <cell r="A72" t="str">
            <v>Lost jobsBaseline</v>
          </cell>
          <cell r="D72">
            <v>0</v>
          </cell>
          <cell r="E72">
            <v>79153.763260379026</v>
          </cell>
          <cell r="F72">
            <v>40141.683848992026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7275.994042874604</v>
          </cell>
          <cell r="N72">
            <v>33839.395060423434</v>
          </cell>
          <cell r="O72">
            <v>22737.126682715891</v>
          </cell>
          <cell r="P72">
            <v>15301.247474365098</v>
          </cell>
          <cell r="Q72">
            <v>11526.848733665527</v>
          </cell>
          <cell r="R72">
            <v>12411.803812412629</v>
          </cell>
          <cell r="S72">
            <v>9803.0235220265658</v>
          </cell>
          <cell r="T72">
            <v>6400.0077808873002</v>
          </cell>
          <cell r="U72">
            <v>3541.2052993239186</v>
          </cell>
          <cell r="V72">
            <v>1553.4768398644362</v>
          </cell>
          <cell r="W72">
            <v>79160.541341982578</v>
          </cell>
          <cell r="X72">
            <v>79153.763260379041</v>
          </cell>
          <cell r="Y72" t="str">
            <v>jobs per million</v>
          </cell>
          <cell r="AA72" t="str">
            <v>Lost jobs</v>
          </cell>
          <cell r="AB72" t="str">
            <v>Baseline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565.62910050321557</v>
          </cell>
          <cell r="AQ72">
            <v>6710.3649423713887</v>
          </cell>
          <cell r="AR72">
            <v>12753.668249897668</v>
          </cell>
          <cell r="AS72">
            <v>11634.824653724934</v>
          </cell>
          <cell r="AT72">
            <v>9450.902156800832</v>
          </cell>
          <cell r="AU72">
            <v>8574.2689895883432</v>
          </cell>
          <cell r="AV72">
            <v>7693.3574652327598</v>
          </cell>
          <cell r="AW72">
            <v>6469.5002278947886</v>
          </cell>
          <cell r="AX72">
            <v>6356.3662584410649</v>
          </cell>
          <cell r="AY72">
            <v>4971.2489260041966</v>
          </cell>
          <cell r="AZ72">
            <v>3973.6322899198371</v>
          </cell>
          <cell r="BA72">
            <v>3672.6703594736991</v>
          </cell>
          <cell r="BB72">
            <v>3608.8586250455915</v>
          </cell>
          <cell r="BC72">
            <v>4245.319749146237</v>
          </cell>
          <cell r="BD72">
            <v>4249.468714501817</v>
          </cell>
          <cell r="BE72">
            <v>4184.5086473613701</v>
          </cell>
          <cell r="BF72">
            <v>3977.8264505494408</v>
          </cell>
          <cell r="BG72">
            <v>3672.7602828814033</v>
          </cell>
          <cell r="BH72">
            <v>3328.5684407300555</v>
          </cell>
          <cell r="BI72">
            <v>2801.6947984151061</v>
          </cell>
          <cell r="BJ72">
            <v>2724.884552063023</v>
          </cell>
          <cell r="BK72">
            <v>2080.4649690317119</v>
          </cell>
          <cell r="BL72">
            <v>1594.6582597925653</v>
          </cell>
          <cell r="BM72">
            <v>1319.1051110145136</v>
          </cell>
          <cell r="BN72">
            <v>1125.3973460319298</v>
          </cell>
          <cell r="BO72">
            <v>1096.7028422774752</v>
          </cell>
          <cell r="BP72">
            <v>838.65578873687969</v>
          </cell>
          <cell r="BQ72">
            <v>532.49319751478504</v>
          </cell>
        </row>
        <row r="73">
          <cell r="A73" t="str">
            <v>Lost jobsUpside</v>
          </cell>
          <cell r="D73">
            <v>0</v>
          </cell>
          <cell r="E73">
            <v>60421.348305797917</v>
          </cell>
          <cell r="F73">
            <v>14980.648565835856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6940.0391503104747</v>
          </cell>
          <cell r="N73">
            <v>28926.80412243813</v>
          </cell>
          <cell r="O73">
            <v>16020.219174158989</v>
          </cell>
          <cell r="P73">
            <v>8534.2858588903146</v>
          </cell>
          <cell r="Q73">
            <v>5411.8165313679801</v>
          </cell>
          <cell r="R73">
            <v>5130.754616505943</v>
          </cell>
          <cell r="S73">
            <v>3233.8554590575673</v>
          </cell>
          <cell r="T73">
            <v>1204.2219589043648</v>
          </cell>
          <cell r="U73">
            <v>-589.5124742897807</v>
          </cell>
          <cell r="V73">
            <v>-2828.6037566127457</v>
          </cell>
          <cell r="W73">
            <v>60429.311814459179</v>
          </cell>
          <cell r="X73">
            <v>60421.34830579791</v>
          </cell>
          <cell r="Y73" t="str">
            <v>Direct</v>
          </cell>
          <cell r="Z73" t="str">
            <v>Total</v>
          </cell>
          <cell r="AA73" t="str">
            <v>Lost jobs</v>
          </cell>
          <cell r="AB73" t="str">
            <v>Upside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565.59351513732986</v>
          </cell>
          <cell r="AQ73">
            <v>6374.4456351731451</v>
          </cell>
          <cell r="AR73">
            <v>11477.579291701553</v>
          </cell>
          <cell r="AS73">
            <v>9888.9787722103629</v>
          </cell>
          <cell r="AT73">
            <v>7560.2460585262143</v>
          </cell>
          <cell r="AU73">
            <v>6430.297168108711</v>
          </cell>
          <cell r="AV73">
            <v>5385.0114176736824</v>
          </cell>
          <cell r="AW73">
            <v>4204.9105883765951</v>
          </cell>
          <cell r="AX73">
            <v>3813.5798166115328</v>
          </cell>
          <cell r="AY73">
            <v>2734.0148936802666</v>
          </cell>
          <cell r="AZ73">
            <v>1986.6911485985156</v>
          </cell>
          <cell r="BA73">
            <v>1785.279854877901</v>
          </cell>
          <cell r="BB73">
            <v>1699.2540682336044</v>
          </cell>
          <cell r="BC73">
            <v>1927.282608256475</v>
          </cell>
          <cell r="BD73">
            <v>1849.0610238803474</v>
          </cell>
          <cell r="BE73">
            <v>1731.8353542513792</v>
          </cell>
          <cell r="BF73">
            <v>1549.8582383742169</v>
          </cell>
          <cell r="BG73">
            <v>1328.1425675585674</v>
          </cell>
          <cell r="BH73">
            <v>1094.3742176005933</v>
          </cell>
          <cell r="BI73">
            <v>811.3386738984068</v>
          </cell>
          <cell r="BJ73">
            <v>658.87201775944311</v>
          </cell>
          <cell r="BK73">
            <v>378.5940342985769</v>
          </cell>
          <cell r="BL73">
            <v>166.75590684634483</v>
          </cell>
          <cell r="BM73">
            <v>0</v>
          </cell>
          <cell r="BN73">
            <v>-168.6358689097456</v>
          </cell>
          <cell r="BO73">
            <v>-420.87660538003513</v>
          </cell>
          <cell r="BP73">
            <v>-673.13853344836082</v>
          </cell>
          <cell r="BQ73">
            <v>-945.90201197965303</v>
          </cell>
        </row>
        <row r="74">
          <cell r="A74" t="str">
            <v>Lost jobsDownside</v>
          </cell>
          <cell r="D74">
            <v>0</v>
          </cell>
          <cell r="E74">
            <v>100274.86281782891</v>
          </cell>
          <cell r="F74">
            <v>59168.040786887577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7611.5238522085547</v>
          </cell>
          <cell r="N74">
            <v>40584.465915843735</v>
          </cell>
          <cell r="O74">
            <v>31398.330205109909</v>
          </cell>
          <cell r="P74">
            <v>20680.54284466671</v>
          </cell>
          <cell r="Q74">
            <v>15813.827647536622</v>
          </cell>
          <cell r="R74">
            <v>17762.639028182708</v>
          </cell>
          <cell r="S74">
            <v>14898.230801167096</v>
          </cell>
          <cell r="T74">
            <v>10693.343310001148</v>
          </cell>
          <cell r="U74">
            <v>7257.8594478443265</v>
          </cell>
          <cell r="V74">
            <v>5929.0494801665727</v>
          </cell>
          <cell r="W74">
            <v>100281.16621595575</v>
          </cell>
          <cell r="X74">
            <v>100274.86281782891</v>
          </cell>
          <cell r="Y74">
            <v>6.2771284661489002</v>
          </cell>
          <cell r="AA74" t="str">
            <v>Lost jobs</v>
          </cell>
          <cell r="AB74" t="str">
            <v>Downside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565.62995971820942</v>
          </cell>
          <cell r="AQ74">
            <v>7045.893892490345</v>
          </cell>
          <cell r="AR74">
            <v>13391.372004433169</v>
          </cell>
          <cell r="AS74">
            <v>13961.810793030338</v>
          </cell>
          <cell r="AT74">
            <v>13231.283118380228</v>
          </cell>
          <cell r="AU74">
            <v>11918.251999839007</v>
          </cell>
          <cell r="AV74">
            <v>10616.849429448795</v>
          </cell>
          <cell r="AW74">
            <v>8863.2287758221046</v>
          </cell>
          <cell r="AX74">
            <v>8644.6712430882817</v>
          </cell>
          <cell r="AY74">
            <v>6711.1962446866646</v>
          </cell>
          <cell r="AZ74">
            <v>5324.6753568917638</v>
          </cell>
          <cell r="BA74">
            <v>4974.5937172503709</v>
          </cell>
          <cell r="BB74">
            <v>4945.819392548744</v>
          </cell>
          <cell r="BC74">
            <v>5893.4145377375062</v>
          </cell>
          <cell r="BD74">
            <v>5983.6508272992978</v>
          </cell>
          <cell r="BE74">
            <v>5986.2357316463749</v>
          </cell>
          <cell r="BF74">
            <v>5792.7524692370362</v>
          </cell>
          <cell r="BG74">
            <v>5457.6971130372003</v>
          </cell>
          <cell r="BH74">
            <v>5062.4657053611027</v>
          </cell>
          <cell r="BI74">
            <v>4378.0679827687927</v>
          </cell>
          <cell r="BJ74">
            <v>4396.8594179202928</v>
          </cell>
          <cell r="BK74">
            <v>3489.8095814274179</v>
          </cell>
          <cell r="BL74">
            <v>2806.6743106534373</v>
          </cell>
          <cell r="BM74">
            <v>2468.9973504449986</v>
          </cell>
          <cell r="BN74">
            <v>2286.558642693311</v>
          </cell>
          <cell r="BO74">
            <v>2502.303454706017</v>
          </cell>
          <cell r="BP74">
            <v>2288.7842888760179</v>
          </cell>
          <cell r="BQ74">
            <v>2007.0691129600725</v>
          </cell>
        </row>
        <row r="75">
          <cell r="A75" t="str">
            <v/>
          </cell>
          <cell r="D75">
            <v>0</v>
          </cell>
          <cell r="E75">
            <v>0</v>
          </cell>
          <cell r="F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 t="str">
            <v>hardcoded</v>
          </cell>
          <cell r="X75" t="str">
            <v>souldbe</v>
          </cell>
        </row>
        <row r="76">
          <cell r="A76" t="str">
            <v>Lost wagesBaseline</v>
          </cell>
          <cell r="D76">
            <v>0</v>
          </cell>
          <cell r="E76">
            <v>2941.6577204717814</v>
          </cell>
          <cell r="F76">
            <v>1491.8190790081121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270.40387176439447</v>
          </cell>
          <cell r="N76">
            <v>1257.6018326271628</v>
          </cell>
          <cell r="O76">
            <v>844.99891720291487</v>
          </cell>
          <cell r="P76">
            <v>568.65309887730916</v>
          </cell>
          <cell r="Q76">
            <v>428.38195145006432</v>
          </cell>
          <cell r="R76">
            <v>461.270279590619</v>
          </cell>
          <cell r="S76">
            <v>364.3179886807801</v>
          </cell>
          <cell r="T76">
            <v>237.84885928664872</v>
          </cell>
          <cell r="U76">
            <v>131.60478389719344</v>
          </cell>
          <cell r="V76">
            <v>57.732579590838782</v>
          </cell>
          <cell r="W76">
            <v>2941.4043186126291</v>
          </cell>
          <cell r="X76">
            <v>2941.657720471781</v>
          </cell>
          <cell r="Y76" t="str">
            <v>Wages</v>
          </cell>
          <cell r="AA76" t="str">
            <v>Lost wages</v>
          </cell>
          <cell r="AB76" t="str">
            <v>Baseline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21.020948870685764</v>
          </cell>
          <cell r="AQ76">
            <v>249.3829228937087</v>
          </cell>
          <cell r="AR76">
            <v>473.97527453286187</v>
          </cell>
          <cell r="AS76">
            <v>432.39475116778533</v>
          </cell>
          <cell r="AT76">
            <v>351.23180692651562</v>
          </cell>
          <cell r="AU76">
            <v>318.65275296708046</v>
          </cell>
          <cell r="AV76">
            <v>285.91469883124785</v>
          </cell>
          <cell r="AW76">
            <v>240.43146540458653</v>
          </cell>
          <cell r="AX76">
            <v>236.22697276920286</v>
          </cell>
          <cell r="AY76">
            <v>184.7506951180842</v>
          </cell>
          <cell r="AZ76">
            <v>147.67543099002211</v>
          </cell>
          <cell r="BA76">
            <v>136.49053023738628</v>
          </cell>
          <cell r="BB76">
            <v>134.11904120761454</v>
          </cell>
          <cell r="BC76">
            <v>157.77238000506347</v>
          </cell>
          <cell r="BD76">
            <v>157.92657148589132</v>
          </cell>
          <cell r="BE76">
            <v>155.51240600398665</v>
          </cell>
          <cell r="BF76">
            <v>147.831302100741</v>
          </cell>
          <cell r="BG76">
            <v>136.49387213643982</v>
          </cell>
          <cell r="BH76">
            <v>123.70238190170161</v>
          </cell>
          <cell r="BI76">
            <v>104.12173464263867</v>
          </cell>
          <cell r="BJ76">
            <v>101.26717100743063</v>
          </cell>
          <cell r="BK76">
            <v>77.318065322948911</v>
          </cell>
          <cell r="BL76">
            <v>59.263622956269188</v>
          </cell>
          <cell r="BM76">
            <v>49.023010076792758</v>
          </cell>
          <cell r="BN76">
            <v>41.824085870221545</v>
          </cell>
          <cell r="BO76">
            <v>40.757687950179118</v>
          </cell>
          <cell r="BP76">
            <v>31.167668777045833</v>
          </cell>
          <cell r="BQ76">
            <v>19.789491504216972</v>
          </cell>
        </row>
        <row r="77">
          <cell r="A77" t="str">
            <v>Lost wagesUpside</v>
          </cell>
          <cell r="D77">
            <v>0</v>
          </cell>
          <cell r="E77">
            <v>2246.6233001208911</v>
          </cell>
          <cell r="F77">
            <v>557.01958103606057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258.04875422388682</v>
          </cell>
          <cell r="N77">
            <v>1075.5740141811182</v>
          </cell>
          <cell r="O77">
            <v>595.67352730285529</v>
          </cell>
          <cell r="P77">
            <v>317.32700441303098</v>
          </cell>
          <cell r="Q77">
            <v>201.22545186870707</v>
          </cell>
          <cell r="R77">
            <v>190.77483690543505</v>
          </cell>
          <cell r="S77">
            <v>120.24317939367653</v>
          </cell>
          <cell r="T77">
            <v>44.776112868241974</v>
          </cell>
          <cell r="U77">
            <v>-21.919611157109038</v>
          </cell>
          <cell r="V77">
            <v>-105.15036493742772</v>
          </cell>
          <cell r="W77">
            <v>2245.3994847502609</v>
          </cell>
          <cell r="X77">
            <v>2246.6233001208907</v>
          </cell>
          <cell r="Y77">
            <v>0.23324212373753112</v>
          </cell>
          <cell r="AA77" t="str">
            <v>Lost wages</v>
          </cell>
          <cell r="AB77" t="str">
            <v>Upside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21.030241878645267</v>
          </cell>
          <cell r="AQ77">
            <v>237.01851234524156</v>
          </cell>
          <cell r="AR77">
            <v>426.76632992725507</v>
          </cell>
          <cell r="AS77">
            <v>367.69801977286903</v>
          </cell>
          <cell r="AT77">
            <v>281.10966448099401</v>
          </cell>
          <cell r="AU77">
            <v>239.09521799248165</v>
          </cell>
          <cell r="AV77">
            <v>200.22876783770508</v>
          </cell>
          <cell r="AW77">
            <v>156.34954147266859</v>
          </cell>
          <cell r="AX77">
            <v>141.79884284455943</v>
          </cell>
          <cell r="AY77">
            <v>101.65780366126363</v>
          </cell>
          <cell r="AZ77">
            <v>73.87035790720789</v>
          </cell>
          <cell r="BA77">
            <v>66.381360755239257</v>
          </cell>
          <cell r="BB77">
            <v>63.182697665032109</v>
          </cell>
          <cell r="BC77">
            <v>71.661393448435732</v>
          </cell>
          <cell r="BD77">
            <v>68.752910950786514</v>
          </cell>
          <cell r="BE77">
            <v>64.3941548464405</v>
          </cell>
          <cell r="BF77">
            <v>57.627771108208023</v>
          </cell>
          <cell r="BG77">
            <v>49.383804264975986</v>
          </cell>
          <cell r="BH77">
            <v>40.691687379593553</v>
          </cell>
          <cell r="BI77">
            <v>30.167687749106985</v>
          </cell>
          <cell r="BJ77">
            <v>24.498579862938772</v>
          </cell>
          <cell r="BK77">
            <v>14.077113513541585</v>
          </cell>
          <cell r="BL77">
            <v>6.2004194917616164</v>
          </cell>
          <cell r="BM77">
            <v>0</v>
          </cell>
          <cell r="BN77">
            <v>-6.2703213839472003</v>
          </cell>
          <cell r="BO77">
            <v>-15.649289773161836</v>
          </cell>
          <cell r="BP77">
            <v>-25.029046121256073</v>
          </cell>
          <cell r="BQ77">
            <v>-35.171103580632945</v>
          </cell>
        </row>
        <row r="78">
          <cell r="A78" t="str">
            <v>Lost wagesDownside</v>
          </cell>
          <cell r="D78">
            <v>0</v>
          </cell>
          <cell r="E78">
            <v>3724.7762669165886</v>
          </cell>
          <cell r="F78">
            <v>2197.8361065757204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282.73510033399003</v>
          </cell>
          <cell r="N78">
            <v>1507.5368960957803</v>
          </cell>
          <cell r="O78">
            <v>1166.3117942257568</v>
          </cell>
          <cell r="P78">
            <v>768.19247626106153</v>
          </cell>
          <cell r="Q78">
            <v>587.41511337356656</v>
          </cell>
          <cell r="R78">
            <v>659.80500427289235</v>
          </cell>
          <cell r="S78">
            <v>553.40466142593732</v>
          </cell>
          <cell r="T78">
            <v>397.21132750332424</v>
          </cell>
          <cell r="U78">
            <v>269.59800153563759</v>
          </cell>
          <cell r="V78">
            <v>220.26154889420698</v>
          </cell>
          <cell r="W78">
            <v>3726.1930045277245</v>
          </cell>
          <cell r="X78">
            <v>3724.7762669165891</v>
          </cell>
          <cell r="AA78" t="str">
            <v>Lost wages</v>
          </cell>
          <cell r="AB78" t="str">
            <v>Downside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21.010699896372973</v>
          </cell>
          <cell r="AQ78">
            <v>261.72440043761708</v>
          </cell>
          <cell r="AR78">
            <v>497.43139229401413</v>
          </cell>
          <cell r="AS78">
            <v>518.62071932760443</v>
          </cell>
          <cell r="AT78">
            <v>491.48478447416187</v>
          </cell>
          <cell r="AU78">
            <v>442.71137296672964</v>
          </cell>
          <cell r="AV78">
            <v>394.36991159071039</v>
          </cell>
          <cell r="AW78">
            <v>329.23050966831664</v>
          </cell>
          <cell r="AX78">
            <v>321.11204519969158</v>
          </cell>
          <cell r="AY78">
            <v>249.29183438767097</v>
          </cell>
          <cell r="AZ78">
            <v>197.78859667369903</v>
          </cell>
          <cell r="BA78">
            <v>184.78458204653904</v>
          </cell>
          <cell r="BB78">
            <v>183.71574067659489</v>
          </cell>
          <cell r="BC78">
            <v>218.91479065043262</v>
          </cell>
          <cell r="BD78">
            <v>222.2666774576476</v>
          </cell>
          <cell r="BE78">
            <v>222.36269544354835</v>
          </cell>
          <cell r="BF78">
            <v>215.17563137169643</v>
          </cell>
          <cell r="BG78">
            <v>202.7297780061954</v>
          </cell>
          <cell r="BH78">
            <v>188.04864530869727</v>
          </cell>
          <cell r="BI78">
            <v>162.6262381110447</v>
          </cell>
          <cell r="BJ78">
            <v>163.32425842946452</v>
          </cell>
          <cell r="BK78">
            <v>129.63129083082404</v>
          </cell>
          <cell r="BL78">
            <v>104.25577824303573</v>
          </cell>
          <cell r="BM78">
            <v>91.712543658372752</v>
          </cell>
          <cell r="BN78">
            <v>84.935736892404307</v>
          </cell>
          <cell r="BO78">
            <v>92.949720984860519</v>
          </cell>
          <cell r="BP78">
            <v>85.018409995582331</v>
          </cell>
          <cell r="BQ78">
            <v>74.553912994092826</v>
          </cell>
        </row>
        <row r="79">
          <cell r="A79" t="str">
            <v/>
          </cell>
          <cell r="D79">
            <v>0</v>
          </cell>
          <cell r="E79">
            <v>0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Y79" t="str">
            <v>visitors (no VFR)</v>
          </cell>
        </row>
        <row r="80">
          <cell r="A80" t="str">
            <v>Lost Paid acc. Visitors (000's)Baseline</v>
          </cell>
          <cell r="D80">
            <v>0</v>
          </cell>
          <cell r="E80">
            <v>0</v>
          </cell>
          <cell r="F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Y80">
            <v>12.8465056684204</v>
          </cell>
          <cell r="AA80" t="str">
            <v>Lost Paid acc. Visitors (000's)</v>
          </cell>
          <cell r="AB80" t="str">
            <v>Baseline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</row>
        <row r="81">
          <cell r="A81" t="str">
            <v>Lost Paid acc. Visitors (000's)Upside</v>
          </cell>
          <cell r="D81">
            <v>0</v>
          </cell>
          <cell r="E81">
            <v>0</v>
          </cell>
          <cell r="F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AA81" t="str">
            <v>Lost Paid acc. Visitors (000's)</v>
          </cell>
          <cell r="AB81" t="str">
            <v>Upside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</row>
        <row r="82">
          <cell r="A82" t="str">
            <v>Lost Paid acc. Visitors (000's)Downside</v>
          </cell>
          <cell r="D82">
            <v>0</v>
          </cell>
          <cell r="E82">
            <v>0</v>
          </cell>
          <cell r="F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AA82" t="str">
            <v>Lost Paid acc. Visitors (000's)</v>
          </cell>
          <cell r="AB82" t="str">
            <v>Downside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</row>
        <row r="83">
          <cell r="A83" t="str">
            <v/>
          </cell>
          <cell r="D83">
            <v>0</v>
          </cell>
          <cell r="E83">
            <v>0</v>
          </cell>
          <cell r="F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A84" t="str">
            <v>Lost Day visitors (000's)Baseline</v>
          </cell>
          <cell r="D84">
            <v>0</v>
          </cell>
          <cell r="E84">
            <v>0</v>
          </cell>
          <cell r="F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AA84" t="str">
            <v>Lost Day visitors (000's)</v>
          </cell>
          <cell r="AB84" t="str">
            <v>Baseline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</row>
        <row r="85">
          <cell r="A85" t="str">
            <v>Lost Day visitors (000's)Upside</v>
          </cell>
          <cell r="D85">
            <v>0</v>
          </cell>
          <cell r="E85">
            <v>0</v>
          </cell>
          <cell r="F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AA85" t="str">
            <v>Lost Day visitors (000's)</v>
          </cell>
          <cell r="AB85" t="str">
            <v>Upside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</row>
        <row r="86">
          <cell r="A86" t="str">
            <v>Lost Day visitors (000's)Downside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AA86" t="str">
            <v>Lost Day visitors (000's)</v>
          </cell>
          <cell r="AB86" t="str">
            <v>Downside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</row>
        <row r="87">
          <cell r="A87" t="str">
            <v/>
          </cell>
          <cell r="D87">
            <v>0</v>
          </cell>
          <cell r="E87">
            <v>0</v>
          </cell>
          <cell r="F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A88" t="str">
            <v>Lost Total visitors (000's)Baseline</v>
          </cell>
          <cell r="D88">
            <v>0</v>
          </cell>
          <cell r="E88">
            <v>0</v>
          </cell>
          <cell r="F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AA88" t="str">
            <v>Lost Total visitors (000's)</v>
          </cell>
          <cell r="AB88" t="str">
            <v>Baseline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</row>
        <row r="89">
          <cell r="A89" t="str">
            <v>Lost Total visitors (000's)Upside</v>
          </cell>
          <cell r="D89">
            <v>0</v>
          </cell>
          <cell r="E89">
            <v>0</v>
          </cell>
          <cell r="F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AA89" t="str">
            <v>Lost Total visitors (000's)</v>
          </cell>
          <cell r="AB89" t="str">
            <v>Upside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</row>
        <row r="90">
          <cell r="A90" t="str">
            <v>Lost Total visitors (000's)Downside</v>
          </cell>
          <cell r="D90">
            <v>0</v>
          </cell>
          <cell r="E90">
            <v>0</v>
          </cell>
          <cell r="F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AA90" t="str">
            <v>Lost Total visitors (000's)</v>
          </cell>
          <cell r="AB90" t="str">
            <v>Downside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</row>
        <row r="91">
          <cell r="A91" t="str">
            <v/>
          </cell>
          <cell r="D91">
            <v>0</v>
          </cell>
          <cell r="E91">
            <v>0</v>
          </cell>
          <cell r="F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A92" t="str">
            <v>Total visitors (000's)Baseline</v>
          </cell>
          <cell r="D92">
            <v>0</v>
          </cell>
          <cell r="E92">
            <v>0</v>
          </cell>
          <cell r="F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AA92" t="str">
            <v>Total visitors (000's)</v>
          </cell>
          <cell r="AB92" t="str">
            <v>Baseline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</row>
        <row r="93">
          <cell r="A93" t="str">
            <v>Total visitors (000's)Upside</v>
          </cell>
          <cell r="D93">
            <v>0</v>
          </cell>
          <cell r="E93">
            <v>0</v>
          </cell>
          <cell r="F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AA93" t="str">
            <v>Total visitors (000's)</v>
          </cell>
          <cell r="AB93" t="str">
            <v>Upside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</row>
        <row r="94">
          <cell r="A94" t="str">
            <v>Total visitors (000's)Downside</v>
          </cell>
          <cell r="D94">
            <v>0</v>
          </cell>
          <cell r="E94">
            <v>0</v>
          </cell>
          <cell r="F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AA94" t="str">
            <v>Total visitors (000's)</v>
          </cell>
          <cell r="AB94" t="str">
            <v>Downside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</row>
        <row r="96">
          <cell r="A96" t="str">
            <v>2019Room supply</v>
          </cell>
          <cell r="D96">
            <v>56445078.020407662</v>
          </cell>
          <cell r="E96">
            <v>56436046.19043918</v>
          </cell>
          <cell r="F96">
            <v>56281849.342924319</v>
          </cell>
          <cell r="I96">
            <v>13819836</v>
          </cell>
          <cell r="J96">
            <v>14085347.77593052</v>
          </cell>
          <cell r="K96">
            <v>14265364.115649063</v>
          </cell>
          <cell r="L96">
            <v>14274530.12882808</v>
          </cell>
          <cell r="M96">
            <v>14031913.123852365</v>
          </cell>
          <cell r="N96">
            <v>14031913.123852363</v>
          </cell>
          <cell r="O96">
            <v>14186109.971367225</v>
          </cell>
          <cell r="P96">
            <v>14186109.971367225</v>
          </cell>
          <cell r="Q96">
            <v>13877716.276337504</v>
          </cell>
          <cell r="R96">
            <v>14031913.123852363</v>
          </cell>
          <cell r="S96">
            <v>14186109.971367225</v>
          </cell>
          <cell r="T96">
            <v>14186109.971367225</v>
          </cell>
          <cell r="U96">
            <v>13877716.276337504</v>
          </cell>
          <cell r="V96">
            <v>14031913.123852363</v>
          </cell>
          <cell r="W96" t="str">
            <v>hardcoded</v>
          </cell>
          <cell r="X96" t="str">
            <v>souldbe</v>
          </cell>
          <cell r="AA96" t="str">
            <v>2019Room supply</v>
          </cell>
          <cell r="AC96">
            <v>4751277</v>
          </cell>
          <cell r="AD96">
            <v>4294528</v>
          </cell>
          <cell r="AE96">
            <v>4774031</v>
          </cell>
          <cell r="AF96">
            <v>4648230</v>
          </cell>
          <cell r="AG96">
            <v>4791949</v>
          </cell>
          <cell r="AH96">
            <v>4645168.7759305201</v>
          </cell>
          <cell r="AI96">
            <v>4794342.6891436279</v>
          </cell>
          <cell r="AJ96">
            <v>4810567.0679396978</v>
          </cell>
          <cell r="AK96">
            <v>4660454.3585657366</v>
          </cell>
          <cell r="AL96">
            <v>4819495.294354029</v>
          </cell>
          <cell r="AM96">
            <v>4645394.1742967246</v>
          </cell>
          <cell r="AN96">
            <v>4809640.6601773258</v>
          </cell>
          <cell r="AO96">
            <v>4780102.2729606954</v>
          </cell>
          <cell r="AP96">
            <v>4471708.5779309729</v>
          </cell>
          <cell r="AQ96">
            <v>4780102.2729606954</v>
          </cell>
          <cell r="AR96">
            <v>4625905.4254458342</v>
          </cell>
          <cell r="AS96">
            <v>4780102.2729606954</v>
          </cell>
          <cell r="AT96">
            <v>4625905.4254458342</v>
          </cell>
          <cell r="AU96">
            <v>4780102.2729606954</v>
          </cell>
          <cell r="AV96">
            <v>4780102.2729606954</v>
          </cell>
          <cell r="AW96">
            <v>4625905.4254458342</v>
          </cell>
          <cell r="AX96">
            <v>4780102.2729606954</v>
          </cell>
          <cell r="AY96">
            <v>4625905.4254458342</v>
          </cell>
          <cell r="AZ96">
            <v>4780102.2729606954</v>
          </cell>
          <cell r="BA96">
            <v>4780102.2729606954</v>
          </cell>
          <cell r="BB96">
            <v>4317511.7304161116</v>
          </cell>
          <cell r="BC96">
            <v>4780102.2729606954</v>
          </cell>
          <cell r="BD96">
            <v>4625905.4254458342</v>
          </cell>
          <cell r="BE96">
            <v>4780102.2729606954</v>
          </cell>
          <cell r="BF96">
            <v>4625905.4254458342</v>
          </cell>
          <cell r="BG96">
            <v>4780102.2729606954</v>
          </cell>
          <cell r="BH96">
            <v>4780102.2729606954</v>
          </cell>
          <cell r="BI96">
            <v>4625905.4254458342</v>
          </cell>
          <cell r="BJ96">
            <v>4780102.2729606954</v>
          </cell>
          <cell r="BK96">
            <v>4625905.4254458342</v>
          </cell>
          <cell r="BL96">
            <v>4780102.2729606954</v>
          </cell>
          <cell r="BM96">
            <v>4780102.2729606954</v>
          </cell>
          <cell r="BN96">
            <v>4317511.7304161116</v>
          </cell>
          <cell r="BO96">
            <v>4780102.2729606954</v>
          </cell>
          <cell r="BP96">
            <v>4625905.4254458342</v>
          </cell>
          <cell r="BQ96">
            <v>4780102.2729606954</v>
          </cell>
        </row>
        <row r="97">
          <cell r="A97" t="str">
            <v>2019room demand</v>
          </cell>
          <cell r="D97">
            <v>36220311.67857141</v>
          </cell>
          <cell r="E97">
            <v>36220311.67857141</v>
          </cell>
          <cell r="F97">
            <v>36220311.67857141</v>
          </cell>
          <cell r="I97">
            <v>7610842.6081085838</v>
          </cell>
          <cell r="J97">
            <v>10116183.936580433</v>
          </cell>
          <cell r="K97">
            <v>10001886.311705904</v>
          </cell>
          <cell r="L97">
            <v>8491398.8221764918</v>
          </cell>
          <cell r="M97">
            <v>7610842.6081085838</v>
          </cell>
          <cell r="N97">
            <v>10116183.936580433</v>
          </cell>
          <cell r="O97">
            <v>10001886.311705904</v>
          </cell>
          <cell r="P97">
            <v>8491398.8221764918</v>
          </cell>
          <cell r="Q97">
            <v>7610842.6081085838</v>
          </cell>
          <cell r="R97">
            <v>10116183.936580433</v>
          </cell>
          <cell r="S97">
            <v>10001886.311705904</v>
          </cell>
          <cell r="T97">
            <v>8491398.8221764918</v>
          </cell>
          <cell r="U97">
            <v>7610842.6081085838</v>
          </cell>
          <cell r="V97">
            <v>10116183.936580433</v>
          </cell>
          <cell r="W97">
            <v>36272.339379325269</v>
          </cell>
          <cell r="X97">
            <v>36220.311678571408</v>
          </cell>
          <cell r="Y97" t="str">
            <v>Room demand</v>
          </cell>
          <cell r="AA97" t="str">
            <v>2019room demand</v>
          </cell>
          <cell r="AC97">
            <v>2226963.1381908613</v>
          </cell>
          <cell r="AD97">
            <v>2303738.8557588868</v>
          </cell>
          <cell r="AE97">
            <v>3080140.6141588348</v>
          </cell>
          <cell r="AF97">
            <v>3258811.9664597949</v>
          </cell>
          <cell r="AG97">
            <v>3397772.7712706374</v>
          </cell>
          <cell r="AH97">
            <v>3459599.1988500007</v>
          </cell>
          <cell r="AI97">
            <v>3503674.6293019052</v>
          </cell>
          <cell r="AJ97">
            <v>3448541.5273099239</v>
          </cell>
          <cell r="AK97">
            <v>3049670.1550940755</v>
          </cell>
          <cell r="AL97">
            <v>3353743.0830706633</v>
          </cell>
          <cell r="AM97">
            <v>2797980.504895438</v>
          </cell>
          <cell r="AN97">
            <v>2339675.2342103901</v>
          </cell>
          <cell r="AO97">
            <v>2226963.1381908613</v>
          </cell>
          <cell r="AP97">
            <v>2303738.8557588868</v>
          </cell>
          <cell r="AQ97">
            <v>3080140.6141588348</v>
          </cell>
          <cell r="AR97">
            <v>3258811.9664597949</v>
          </cell>
          <cell r="AS97">
            <v>3397772.7712706374</v>
          </cell>
          <cell r="AT97">
            <v>3459599.1988500007</v>
          </cell>
          <cell r="AU97">
            <v>3503674.6293019052</v>
          </cell>
          <cell r="AV97">
            <v>3448541.5273099239</v>
          </cell>
          <cell r="AW97">
            <v>3049670.1550940755</v>
          </cell>
          <cell r="AX97">
            <v>3353743.0830706633</v>
          </cell>
          <cell r="AY97">
            <v>2797980.504895438</v>
          </cell>
          <cell r="AZ97">
            <v>2339675.2342103901</v>
          </cell>
          <cell r="BA97">
            <v>2226963.1381908613</v>
          </cell>
          <cell r="BB97">
            <v>2303738.8557588868</v>
          </cell>
          <cell r="BC97">
            <v>3080140.6141588348</v>
          </cell>
          <cell r="BD97">
            <v>3258811.9664597949</v>
          </cell>
          <cell r="BE97">
            <v>3397772.7712706374</v>
          </cell>
          <cell r="BF97">
            <v>3459599.1988500007</v>
          </cell>
          <cell r="BG97">
            <v>3503674.6293019052</v>
          </cell>
          <cell r="BH97">
            <v>3448541.5273099239</v>
          </cell>
          <cell r="BI97">
            <v>3049670.1550940755</v>
          </cell>
          <cell r="BJ97">
            <v>3353743.0830706633</v>
          </cell>
          <cell r="BK97">
            <v>2797980.504895438</v>
          </cell>
          <cell r="BL97">
            <v>2339675.2342103901</v>
          </cell>
          <cell r="BM97">
            <v>2226963.1381908613</v>
          </cell>
          <cell r="BN97">
            <v>2303738.8557588868</v>
          </cell>
          <cell r="BO97">
            <v>3080140.6141588348</v>
          </cell>
          <cell r="BP97">
            <v>3258811.9664597949</v>
          </cell>
          <cell r="BQ97">
            <v>3397772.7712706374</v>
          </cell>
        </row>
        <row r="98">
          <cell r="A98" t="str">
            <v>2019room revenue</v>
          </cell>
          <cell r="D98">
            <v>4083.4691797539108</v>
          </cell>
          <cell r="E98">
            <v>4083.4691797539108</v>
          </cell>
          <cell r="F98">
            <v>4083.4691797539108</v>
          </cell>
          <cell r="I98">
            <v>783.76907010018704</v>
          </cell>
          <cell r="J98">
            <v>1219.9099309772612</v>
          </cell>
          <cell r="K98">
            <v>1159.6373966875949</v>
          </cell>
          <cell r="L98">
            <v>920.1527819888679</v>
          </cell>
          <cell r="M98">
            <v>783.76907010018704</v>
          </cell>
          <cell r="N98">
            <v>1219.9099309772612</v>
          </cell>
          <cell r="O98">
            <v>1159.6373966875949</v>
          </cell>
          <cell r="P98">
            <v>920.1527819888679</v>
          </cell>
          <cell r="Q98">
            <v>783.76907010018704</v>
          </cell>
          <cell r="R98">
            <v>1219.9099309772612</v>
          </cell>
          <cell r="S98">
            <v>1159.6373966875949</v>
          </cell>
          <cell r="T98">
            <v>920.1527819888679</v>
          </cell>
          <cell r="U98">
            <v>783.76907010018704</v>
          </cell>
          <cell r="V98">
            <v>1219.9099309772612</v>
          </cell>
          <cell r="W98">
            <v>4089.5172816584</v>
          </cell>
          <cell r="X98">
            <v>4083.4691797539112</v>
          </cell>
          <cell r="Y98" t="str">
            <v>Hotel rev ($m)</v>
          </cell>
          <cell r="AA98" t="str">
            <v>2019room revenue</v>
          </cell>
          <cell r="AC98">
            <v>213.60496472677721</v>
          </cell>
          <cell r="AD98">
            <v>229.82607034652503</v>
          </cell>
          <cell r="AE98">
            <v>340.33803502688482</v>
          </cell>
          <cell r="AF98">
            <v>380.1614608126776</v>
          </cell>
          <cell r="AG98">
            <v>414.6152798089646</v>
          </cell>
          <cell r="AH98">
            <v>425.13319035561898</v>
          </cell>
          <cell r="AI98">
            <v>411.51719572870331</v>
          </cell>
          <cell r="AJ98">
            <v>396.62673197721563</v>
          </cell>
          <cell r="AK98">
            <v>351.49346898167607</v>
          </cell>
          <cell r="AL98">
            <v>394.73787768129705</v>
          </cell>
          <cell r="AM98">
            <v>296.6581709210173</v>
          </cell>
          <cell r="AN98">
            <v>228.75673338655358</v>
          </cell>
          <cell r="AO98">
            <v>213.60496472677721</v>
          </cell>
          <cell r="AP98">
            <v>229.82607034652503</v>
          </cell>
          <cell r="AQ98">
            <v>340.33803502688482</v>
          </cell>
          <cell r="AR98">
            <v>380.1614608126776</v>
          </cell>
          <cell r="AS98">
            <v>414.6152798089646</v>
          </cell>
          <cell r="AT98">
            <v>425.13319035561898</v>
          </cell>
          <cell r="AU98">
            <v>411.51719572870331</v>
          </cell>
          <cell r="AV98">
            <v>396.62673197721563</v>
          </cell>
          <cell r="AW98">
            <v>351.49346898167607</v>
          </cell>
          <cell r="AX98">
            <v>394.73787768129705</v>
          </cell>
          <cell r="AY98">
            <v>296.6581709210173</v>
          </cell>
          <cell r="AZ98">
            <v>228.75673338655358</v>
          </cell>
          <cell r="BA98">
            <v>213.60496472677721</v>
          </cell>
          <cell r="BB98">
            <v>229.82607034652503</v>
          </cell>
          <cell r="BC98">
            <v>340.33803502688482</v>
          </cell>
          <cell r="BD98">
            <v>380.1614608126776</v>
          </cell>
          <cell r="BE98">
            <v>414.6152798089646</v>
          </cell>
          <cell r="BF98">
            <v>425.13319035561898</v>
          </cell>
          <cell r="BG98">
            <v>411.51719572870331</v>
          </cell>
          <cell r="BH98">
            <v>396.62673197721563</v>
          </cell>
          <cell r="BI98">
            <v>351.49346898167607</v>
          </cell>
          <cell r="BJ98">
            <v>394.73787768129705</v>
          </cell>
          <cell r="BK98">
            <v>296.6581709210173</v>
          </cell>
          <cell r="BL98">
            <v>228.75673338655358</v>
          </cell>
          <cell r="BM98">
            <v>213.60496472677721</v>
          </cell>
          <cell r="BN98">
            <v>229.82607034652503</v>
          </cell>
          <cell r="BO98">
            <v>340.33803502688482</v>
          </cell>
          <cell r="BP98">
            <v>380.1614608126776</v>
          </cell>
          <cell r="BQ98">
            <v>414.6152798089646</v>
          </cell>
        </row>
        <row r="99">
          <cell r="A99" t="str">
            <v>2019occ</v>
          </cell>
          <cell r="D99">
            <v>0.64169123241314319</v>
          </cell>
          <cell r="E99">
            <v>0.64179392646233047</v>
          </cell>
          <cell r="F99">
            <v>0.64355226598688486</v>
          </cell>
          <cell r="I99">
            <v>0.55071873559922013</v>
          </cell>
          <cell r="J99">
            <v>0.71820618826801574</v>
          </cell>
          <cell r="K99">
            <v>0.70113081100634955</v>
          </cell>
          <cell r="L99">
            <v>0.59486363092454553</v>
          </cell>
          <cell r="M99">
            <v>0.542395220162187</v>
          </cell>
          <cell r="N99">
            <v>0.72094117511205813</v>
          </cell>
          <cell r="O99">
            <v>0.70504784834555634</v>
          </cell>
          <cell r="P99">
            <v>0.59857133768984239</v>
          </cell>
          <cell r="Q99">
            <v>0.54842183371954456</v>
          </cell>
          <cell r="R99">
            <v>0.72094117511205813</v>
          </cell>
          <cell r="S99">
            <v>0.70504784834555634</v>
          </cell>
          <cell r="T99">
            <v>0.59857133768984239</v>
          </cell>
          <cell r="U99">
            <v>0.54842183371954456</v>
          </cell>
          <cell r="V99">
            <v>0.72094117511205813</v>
          </cell>
          <cell r="Y99" t="str">
            <v>2019 occ</v>
          </cell>
          <cell r="AA99" t="str">
            <v>2019occ</v>
          </cell>
          <cell r="AC99">
            <v>0.46938159993618556</v>
          </cell>
          <cell r="AD99">
            <v>0.53720641709636074</v>
          </cell>
          <cell r="AE99">
            <v>0.64611331597972443</v>
          </cell>
          <cell r="AF99">
            <v>0.70209370018265016</v>
          </cell>
          <cell r="AG99">
            <v>0.71007713382445792</v>
          </cell>
          <cell r="AH99">
            <v>0.74584343755332561</v>
          </cell>
          <cell r="AI99">
            <v>0.73184326127314347</v>
          </cell>
          <cell r="AJ99">
            <v>0.71789771227470167</v>
          </cell>
          <cell r="AK99">
            <v>0.65531180813812795</v>
          </cell>
          <cell r="AL99">
            <v>0.69686974937315926</v>
          </cell>
          <cell r="AM99">
            <v>0.60317800475925365</v>
          </cell>
          <cell r="AN99">
            <v>0.48715406489797103</v>
          </cell>
          <cell r="AO99">
            <v>0.46938159993618556</v>
          </cell>
          <cell r="AP99">
            <v>0.53720641709636074</v>
          </cell>
          <cell r="AQ99">
            <v>0.64611331597972443</v>
          </cell>
          <cell r="AR99">
            <v>0.70209370018265016</v>
          </cell>
          <cell r="AS99">
            <v>0.71007713382445792</v>
          </cell>
          <cell r="AT99">
            <v>0.74584343755332561</v>
          </cell>
          <cell r="AU99">
            <v>0.73184326127314347</v>
          </cell>
          <cell r="AV99">
            <v>0.71789771227470167</v>
          </cell>
          <cell r="AW99">
            <v>0.65531180813812795</v>
          </cell>
          <cell r="AX99">
            <v>0.69686974937315926</v>
          </cell>
          <cell r="AY99">
            <v>0.60317800475925365</v>
          </cell>
          <cell r="AZ99">
            <v>0.48715406489797103</v>
          </cell>
          <cell r="BA99">
            <v>0.46938159993618556</v>
          </cell>
          <cell r="BB99">
            <v>0.53720641709636074</v>
          </cell>
          <cell r="BC99">
            <v>0.64611331597972443</v>
          </cell>
          <cell r="BD99">
            <v>0.70209370018265016</v>
          </cell>
          <cell r="BE99">
            <v>0.71007713382445792</v>
          </cell>
          <cell r="BF99">
            <v>0.74584343755332561</v>
          </cell>
          <cell r="BG99">
            <v>0.73184326127314347</v>
          </cell>
          <cell r="BH99">
            <v>0.71789771227470167</v>
          </cell>
          <cell r="BI99">
            <v>0.65531180813812795</v>
          </cell>
          <cell r="BJ99">
            <v>0.69686974937315926</v>
          </cell>
          <cell r="BK99">
            <v>0.60317800475925365</v>
          </cell>
          <cell r="BL99">
            <v>0.48715406489797103</v>
          </cell>
          <cell r="BM99">
            <v>0.46938159993618556</v>
          </cell>
          <cell r="BN99">
            <v>0.53720641709636074</v>
          </cell>
          <cell r="BO99">
            <v>0.64611331597972443</v>
          </cell>
          <cell r="BP99">
            <v>0.70209370018265016</v>
          </cell>
          <cell r="BQ99">
            <v>0.71007713382445792</v>
          </cell>
        </row>
        <row r="100">
          <cell r="A100" t="str">
            <v>2019ADR</v>
          </cell>
          <cell r="D100">
            <v>112.7397581774473</v>
          </cell>
          <cell r="E100">
            <v>112.7397581774473</v>
          </cell>
          <cell r="F100">
            <v>112.7397581774473</v>
          </cell>
          <cell r="I100">
            <v>102.98059104062411</v>
          </cell>
          <cell r="J100">
            <v>120.58993179889002</v>
          </cell>
          <cell r="K100">
            <v>115.94186941821069</v>
          </cell>
          <cell r="L100">
            <v>108.36292126401582</v>
          </cell>
          <cell r="M100">
            <v>102.98059104062411</v>
          </cell>
          <cell r="N100">
            <v>120.58993179889002</v>
          </cell>
          <cell r="O100">
            <v>115.94186941821069</v>
          </cell>
          <cell r="P100">
            <v>108.36292126401582</v>
          </cell>
          <cell r="Q100">
            <v>102.98059104062411</v>
          </cell>
          <cell r="R100">
            <v>120.58993179889002</v>
          </cell>
          <cell r="S100">
            <v>115.94186941821069</v>
          </cell>
          <cell r="T100">
            <v>108.36292126401582</v>
          </cell>
          <cell r="U100">
            <v>102.98059104062411</v>
          </cell>
          <cell r="V100">
            <v>120.58993179889002</v>
          </cell>
          <cell r="Y100" t="str">
            <v>2019 ADR</v>
          </cell>
          <cell r="AA100" t="str">
            <v>2019ADR</v>
          </cell>
          <cell r="AC100">
            <v>95.921883253324197</v>
          </cell>
          <cell r="AD100">
            <v>99.766658517724821</v>
          </cell>
          <cell r="AE100">
            <v>110.49924900269568</v>
          </cell>
          <cell r="AF100">
            <v>116.66166435779087</v>
          </cell>
          <cell r="AG100">
            <v>122.03105164955001</v>
          </cell>
          <cell r="AH100">
            <v>122.89058358501238</v>
          </cell>
          <cell r="AI100">
            <v>117.45827045452612</v>
          </cell>
          <cell r="AJ100">
            <v>115.01802449610335</v>
          </cell>
          <cell r="AK100">
            <v>115.26136881858058</v>
          </cell>
          <cell r="AL100">
            <v>117.70594392250418</v>
          </cell>
          <cell r="AM100">
            <v>106.03054974185908</v>
          </cell>
          <cell r="AN100">
            <v>97.777221259540411</v>
          </cell>
          <cell r="AO100">
            <v>95.921883253324197</v>
          </cell>
          <cell r="AP100">
            <v>99.766658517724821</v>
          </cell>
          <cell r="AQ100">
            <v>110.49924900269568</v>
          </cell>
          <cell r="AR100">
            <v>116.66166435779087</v>
          </cell>
          <cell r="AS100">
            <v>122.03105164955001</v>
          </cell>
          <cell r="AT100">
            <v>122.89058358501238</v>
          </cell>
          <cell r="AU100">
            <v>117.45827045452612</v>
          </cell>
          <cell r="AV100">
            <v>115.01802449610335</v>
          </cell>
          <cell r="AW100">
            <v>115.26136881858058</v>
          </cell>
          <cell r="AX100">
            <v>117.70594392250418</v>
          </cell>
          <cell r="AY100">
            <v>106.03054974185908</v>
          </cell>
          <cell r="AZ100">
            <v>97.777221259540411</v>
          </cell>
          <cell r="BA100">
            <v>95.921883253324197</v>
          </cell>
          <cell r="BB100">
            <v>99.766658517724821</v>
          </cell>
          <cell r="BC100">
            <v>110.49924900269568</v>
          </cell>
          <cell r="BD100">
            <v>116.66166435779087</v>
          </cell>
          <cell r="BE100">
            <v>122.03105164955001</v>
          </cell>
          <cell r="BF100">
            <v>122.89058358501238</v>
          </cell>
          <cell r="BG100">
            <v>117.45827045452612</v>
          </cell>
          <cell r="BH100">
            <v>115.01802449610335</v>
          </cell>
          <cell r="BI100">
            <v>115.26136881858058</v>
          </cell>
          <cell r="BJ100">
            <v>117.70594392250418</v>
          </cell>
          <cell r="BK100">
            <v>106.03054974185908</v>
          </cell>
          <cell r="BL100">
            <v>97.777221259540411</v>
          </cell>
          <cell r="BM100">
            <v>95.921883253324197</v>
          </cell>
          <cell r="BN100">
            <v>99.766658517724821</v>
          </cell>
          <cell r="BO100">
            <v>110.49924900269568</v>
          </cell>
          <cell r="BP100">
            <v>116.66166435779087</v>
          </cell>
          <cell r="BQ100">
            <v>122.03105164955001</v>
          </cell>
        </row>
        <row r="101">
          <cell r="A101" t="str">
            <v>2019RevPAR</v>
          </cell>
          <cell r="D101">
            <v>72.344114366845886</v>
          </cell>
          <cell r="E101">
            <v>72.355692069117538</v>
          </cell>
          <cell r="F101">
            <v>72.553926841909643</v>
          </cell>
          <cell r="I101">
            <v>56.713340889152889</v>
          </cell>
          <cell r="J101">
            <v>86.60843526078078</v>
          </cell>
          <cell r="K101">
            <v>81.290416934782343</v>
          </cell>
          <cell r="L101">
            <v>64.461160800703084</v>
          </cell>
          <cell r="M101">
            <v>55.856180349911455</v>
          </cell>
          <cell r="N101">
            <v>86.938247137774709</v>
          </cell>
          <cell r="O101">
            <v>81.744565566470911</v>
          </cell>
          <cell r="P101">
            <v>64.862938736981022</v>
          </cell>
          <cell r="Q101">
            <v>56.476804576021578</v>
          </cell>
          <cell r="R101">
            <v>86.938247137774709</v>
          </cell>
          <cell r="S101">
            <v>81.744565566470911</v>
          </cell>
          <cell r="T101">
            <v>64.862938736981022</v>
          </cell>
          <cell r="U101">
            <v>56.476804576021578</v>
          </cell>
          <cell r="V101">
            <v>86.938247137774709</v>
          </cell>
          <cell r="AA101" t="str">
            <v>2019RevPAR</v>
          </cell>
          <cell r="AC101">
            <v>45.023967030337317</v>
          </cell>
          <cell r="AD101">
            <v>53.595289167983069</v>
          </cell>
          <cell r="AE101">
            <v>71.395036186400972</v>
          </cell>
          <cell r="AF101">
            <v>81.907419598427794</v>
          </cell>
          <cell r="AG101">
            <v>86.651459392896854</v>
          </cell>
          <cell r="AH101">
            <v>91.657135303979913</v>
          </cell>
          <cell r="AI101">
            <v>85.961043712943308</v>
          </cell>
          <cell r="AJ101">
            <v>82.571176656108193</v>
          </cell>
          <cell r="AK101">
            <v>75.532136008979663</v>
          </cell>
          <cell r="AL101">
            <v>82.025711641006623</v>
          </cell>
          <cell r="AM101">
            <v>63.955295436821352</v>
          </cell>
          <cell r="AN101">
            <v>47.632570791013421</v>
          </cell>
          <cell r="AO101">
            <v>45.023967030337317</v>
          </cell>
          <cell r="AP101">
            <v>53.595289167983069</v>
          </cell>
          <cell r="AQ101">
            <v>71.395036186400972</v>
          </cell>
          <cell r="AR101">
            <v>81.907419598427794</v>
          </cell>
          <cell r="AS101">
            <v>86.651459392896854</v>
          </cell>
          <cell r="AT101">
            <v>91.657135303979913</v>
          </cell>
          <cell r="AU101">
            <v>85.961043712943308</v>
          </cell>
          <cell r="AV101">
            <v>82.571176656108193</v>
          </cell>
          <cell r="AW101">
            <v>75.532136008979663</v>
          </cell>
          <cell r="AX101">
            <v>82.025711641006623</v>
          </cell>
          <cell r="AY101">
            <v>63.955295436821352</v>
          </cell>
          <cell r="AZ101">
            <v>47.632570791013421</v>
          </cell>
          <cell r="BA101">
            <v>45.023967030337317</v>
          </cell>
          <cell r="BB101">
            <v>53.595289167983069</v>
          </cell>
          <cell r="BC101">
            <v>71.395036186400972</v>
          </cell>
          <cell r="BD101">
            <v>81.907419598427794</v>
          </cell>
          <cell r="BE101">
            <v>86.651459392896854</v>
          </cell>
          <cell r="BF101">
            <v>91.657135303979913</v>
          </cell>
          <cell r="BG101">
            <v>85.961043712943308</v>
          </cell>
          <cell r="BH101">
            <v>82.571176656108193</v>
          </cell>
          <cell r="BI101">
            <v>75.532136008979663</v>
          </cell>
          <cell r="BJ101">
            <v>82.025711641006623</v>
          </cell>
          <cell r="BK101">
            <v>63.955295436821352</v>
          </cell>
          <cell r="BL101">
            <v>47.632570791013421</v>
          </cell>
          <cell r="BM101">
            <v>45.023967030337317</v>
          </cell>
          <cell r="BN101">
            <v>53.595289167983069</v>
          </cell>
          <cell r="BO101">
            <v>71.395036186400972</v>
          </cell>
          <cell r="BP101">
            <v>81.907419598427794</v>
          </cell>
          <cell r="BQ101">
            <v>86.651459392896854</v>
          </cell>
        </row>
        <row r="102">
          <cell r="A102" t="str">
            <v>2019spend</v>
          </cell>
          <cell r="D102">
            <v>26636.433525347176</v>
          </cell>
          <cell r="E102">
            <v>26636.433525347176</v>
          </cell>
          <cell r="F102">
            <v>26636.433525347176</v>
          </cell>
          <cell r="I102">
            <v>5789.5480703724706</v>
          </cell>
          <cell r="J102">
            <v>7352.0054500691476</v>
          </cell>
          <cell r="K102">
            <v>7192.9348715354781</v>
          </cell>
          <cell r="L102">
            <v>6301.9451333700772</v>
          </cell>
          <cell r="M102">
            <v>5789.5480703724706</v>
          </cell>
          <cell r="N102">
            <v>7352.0054500691476</v>
          </cell>
          <cell r="O102">
            <v>7192.9348715354781</v>
          </cell>
          <cell r="P102">
            <v>6301.9451333700772</v>
          </cell>
          <cell r="Q102">
            <v>5789.5480703724706</v>
          </cell>
          <cell r="R102">
            <v>7352.0054500691476</v>
          </cell>
          <cell r="S102">
            <v>7192.9348715354781</v>
          </cell>
          <cell r="T102">
            <v>6301.9451333700772</v>
          </cell>
          <cell r="U102">
            <v>5789.5480703724706</v>
          </cell>
          <cell r="V102">
            <v>7352.0054500691476</v>
          </cell>
          <cell r="Y102" t="str">
            <v>2019 spend County ($m)</v>
          </cell>
          <cell r="AA102" t="str">
            <v>2019spend</v>
          </cell>
          <cell r="AC102">
            <v>1750.2519313461164</v>
          </cell>
          <cell r="AD102">
            <v>1804.3422735126292</v>
          </cell>
          <cell r="AE102">
            <v>2234.9538655137248</v>
          </cell>
          <cell r="AF102">
            <v>2365.3414818236834</v>
          </cell>
          <cell r="AG102">
            <v>2474.3194140171972</v>
          </cell>
          <cell r="AH102">
            <v>2512.3445542282666</v>
          </cell>
          <cell r="AI102">
            <v>2493.5432469876532</v>
          </cell>
          <cell r="AJ102">
            <v>2447.6514896349913</v>
          </cell>
          <cell r="AK102">
            <v>2251.7401349128331</v>
          </cell>
          <cell r="AL102">
            <v>2420.3062234516851</v>
          </cell>
          <cell r="AM102">
            <v>2070.8125186316179</v>
          </cell>
          <cell r="AN102">
            <v>1810.8263912867742</v>
          </cell>
          <cell r="AO102">
            <v>1750.2519313461164</v>
          </cell>
          <cell r="AP102">
            <v>1804.3422735126292</v>
          </cell>
          <cell r="AQ102">
            <v>2234.9538655137248</v>
          </cell>
          <cell r="AR102">
            <v>2365.3414818236834</v>
          </cell>
          <cell r="AS102">
            <v>2474.3194140171972</v>
          </cell>
          <cell r="AT102">
            <v>2512.3445542282666</v>
          </cell>
          <cell r="AU102">
            <v>2493.5432469876532</v>
          </cell>
          <cell r="AV102">
            <v>2447.6514896349913</v>
          </cell>
          <cell r="AW102">
            <v>2251.7401349128331</v>
          </cell>
          <cell r="AX102">
            <v>2420.3062234516851</v>
          </cell>
          <cell r="AY102">
            <v>2070.8125186316179</v>
          </cell>
          <cell r="AZ102">
            <v>1810.8263912867742</v>
          </cell>
          <cell r="BA102">
            <v>1750.2519313461164</v>
          </cell>
          <cell r="BB102">
            <v>1804.3422735126292</v>
          </cell>
          <cell r="BC102">
            <v>2234.9538655137248</v>
          </cell>
          <cell r="BD102">
            <v>2365.3414818236834</v>
          </cell>
          <cell r="BE102">
            <v>2474.3194140171972</v>
          </cell>
          <cell r="BF102">
            <v>2512.3445542282666</v>
          </cell>
          <cell r="BG102">
            <v>2493.5432469876532</v>
          </cell>
          <cell r="BH102">
            <v>2447.6514896349913</v>
          </cell>
          <cell r="BI102">
            <v>2251.7401349128331</v>
          </cell>
          <cell r="BJ102">
            <v>2420.3062234516851</v>
          </cell>
          <cell r="BK102">
            <v>2070.8125186316179</v>
          </cell>
          <cell r="BL102">
            <v>1810.8263912867742</v>
          </cell>
          <cell r="BM102">
            <v>1750.2519313461164</v>
          </cell>
          <cell r="BN102">
            <v>1804.3422735126292</v>
          </cell>
          <cell r="BO102">
            <v>2234.9538655137248</v>
          </cell>
          <cell r="BP102">
            <v>2365.3414818236834</v>
          </cell>
          <cell r="BQ102">
            <v>2474.3194140171972</v>
          </cell>
        </row>
        <row r="103">
          <cell r="A103" t="str">
            <v>2019Total visitors (000's)</v>
          </cell>
          <cell r="D103">
            <v>0</v>
          </cell>
          <cell r="E103">
            <v>0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AA103" t="str">
            <v>2019Total visitors (000's)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E theme">
  <a:themeElements>
    <a:clrScheme name="NEW OE COLORS">
      <a:dk1>
        <a:srgbClr val="000000"/>
      </a:dk1>
      <a:lt1>
        <a:sysClr val="window" lastClr="FFFFFF"/>
      </a:lt1>
      <a:dk2>
        <a:srgbClr val="DE6328"/>
      </a:dk2>
      <a:lt2>
        <a:srgbClr val="6E9AA0"/>
      </a:lt2>
      <a:accent1>
        <a:srgbClr val="003469"/>
      </a:accent1>
      <a:accent2>
        <a:srgbClr val="00ADDC"/>
      </a:accent2>
      <a:accent3>
        <a:srgbClr val="7B7C77"/>
      </a:accent3>
      <a:accent4>
        <a:srgbClr val="BD1B21"/>
      </a:accent4>
      <a:accent5>
        <a:srgbClr val="D1A21E"/>
      </a:accent5>
      <a:accent6>
        <a:srgbClr val="436EAC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2EA3A-6C94-4CDE-8D24-298763BD7165}">
  <sheetPr>
    <tabColor theme="2"/>
  </sheetPr>
  <dimension ref="C3:H37"/>
  <sheetViews>
    <sheetView tabSelected="1" topLeftCell="A7" zoomScale="115" zoomScaleNormal="115" workbookViewId="0">
      <selection activeCell="I14" sqref="I14"/>
    </sheetView>
  </sheetViews>
  <sheetFormatPr defaultRowHeight="14.25" x14ac:dyDescent="0.2"/>
  <cols>
    <col min="1" max="3" width="3.140625" style="2" customWidth="1"/>
    <col min="4" max="16384" width="9.140625" style="2"/>
  </cols>
  <sheetData>
    <row r="3" spans="3:4" ht="19.5" x14ac:dyDescent="0.25">
      <c r="C3" s="1" t="s">
        <v>81</v>
      </c>
    </row>
    <row r="4" spans="3:4" ht="18" x14ac:dyDescent="0.25">
      <c r="C4" s="3" t="s">
        <v>0</v>
      </c>
    </row>
    <row r="5" spans="3:4" ht="7.5" customHeight="1" x14ac:dyDescent="0.2"/>
    <row r="6" spans="3:4" x14ac:dyDescent="0.2">
      <c r="C6" s="2" t="s">
        <v>1</v>
      </c>
    </row>
    <row r="7" spans="3:4" ht="7.5" customHeight="1" x14ac:dyDescent="0.2"/>
    <row r="8" spans="3:4" x14ac:dyDescent="0.2">
      <c r="D8" s="4" t="s">
        <v>2</v>
      </c>
    </row>
    <row r="9" spans="3:4" x14ac:dyDescent="0.2">
      <c r="D9" s="4" t="s">
        <v>3</v>
      </c>
    </row>
    <row r="10" spans="3:4" x14ac:dyDescent="0.2">
      <c r="D10" s="4" t="s">
        <v>4</v>
      </c>
    </row>
    <row r="11" spans="3:4" ht="7.5" customHeight="1" x14ac:dyDescent="0.2"/>
    <row r="12" spans="3:4" x14ac:dyDescent="0.2">
      <c r="C12" s="2" t="s">
        <v>5</v>
      </c>
    </row>
    <row r="13" spans="3:4" ht="7.5" customHeight="1" x14ac:dyDescent="0.2"/>
    <row r="14" spans="3:4" x14ac:dyDescent="0.2">
      <c r="C14" s="2" t="s">
        <v>6</v>
      </c>
    </row>
    <row r="15" spans="3:4" ht="7.5" customHeight="1" x14ac:dyDescent="0.2"/>
    <row r="16" spans="3:4" x14ac:dyDescent="0.2">
      <c r="C16" s="2" t="s">
        <v>7</v>
      </c>
    </row>
    <row r="17" spans="4:4" x14ac:dyDescent="0.2">
      <c r="D17" s="2" t="s">
        <v>8</v>
      </c>
    </row>
    <row r="18" spans="4:4" x14ac:dyDescent="0.2">
      <c r="D18" s="2" t="s">
        <v>9</v>
      </c>
    </row>
    <row r="37" spans="8:8" x14ac:dyDescent="0.2">
      <c r="H37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01FB7-7DF8-46AC-AF19-42727F3EAA78}">
  <sheetPr>
    <tabColor theme="5"/>
  </sheetPr>
  <dimension ref="A1:CA53"/>
  <sheetViews>
    <sheetView topLeftCell="D6" zoomScale="55" zoomScaleNormal="55" workbookViewId="0">
      <selection activeCell="H11" sqref="H11:BQ44"/>
    </sheetView>
  </sheetViews>
  <sheetFormatPr defaultRowHeight="15" x14ac:dyDescent="0.25"/>
  <cols>
    <col min="1" max="1" width="0" hidden="1" customWidth="1"/>
    <col min="2" max="2" width="30.42578125" style="6" hidden="1" customWidth="1"/>
    <col min="3" max="3" width="19.140625" style="7" hidden="1" customWidth="1"/>
    <col min="4" max="4" width="9.140625" style="7"/>
    <col min="5" max="5" width="4.42578125" style="7" customWidth="1"/>
    <col min="6" max="6" width="33.42578125" style="7" customWidth="1"/>
    <col min="7" max="9" width="12.42578125" style="7" bestFit="1" customWidth="1"/>
    <col min="10" max="10" width="4.28515625" style="7" customWidth="1"/>
    <col min="11" max="11" width="2.7109375" style="7" customWidth="1"/>
    <col min="12" max="15" width="0" style="7" hidden="1" customWidth="1"/>
    <col min="16" max="25" width="11.140625" style="7" bestFit="1" customWidth="1"/>
    <col min="26" max="27" width="2.42578125" style="7" customWidth="1"/>
    <col min="28" max="39" width="10.85546875" style="7" hidden="1" customWidth="1"/>
    <col min="40" max="40" width="10.85546875" style="7" customWidth="1"/>
    <col min="41" max="42" width="11.140625" style="7" bestFit="1" customWidth="1"/>
    <col min="43" max="45" width="9.42578125" style="7" bestFit="1" customWidth="1"/>
    <col min="46" max="69" width="11.140625" style="7" bestFit="1" customWidth="1"/>
    <col min="70" max="16384" width="9.140625" style="7"/>
  </cols>
  <sheetData>
    <row r="1" spans="2:79" hidden="1" x14ac:dyDescent="0.25">
      <c r="G1" s="8" t="s">
        <v>10</v>
      </c>
      <c r="H1" s="9" t="s">
        <v>11</v>
      </c>
      <c r="I1" s="9" t="s">
        <v>11</v>
      </c>
      <c r="J1" s="9" t="s">
        <v>11</v>
      </c>
      <c r="K1" s="9" t="s">
        <v>11</v>
      </c>
      <c r="L1" s="9" t="s">
        <v>11</v>
      </c>
      <c r="M1" s="9" t="s">
        <v>11</v>
      </c>
      <c r="N1" s="9" t="s">
        <v>11</v>
      </c>
      <c r="O1" s="9" t="s">
        <v>11</v>
      </c>
      <c r="P1" s="9" t="s">
        <v>11</v>
      </c>
      <c r="Q1" s="9" t="s">
        <v>11</v>
      </c>
      <c r="R1" s="9" t="s">
        <v>11</v>
      </c>
      <c r="S1" s="9" t="s">
        <v>11</v>
      </c>
      <c r="T1" s="9" t="s">
        <v>11</v>
      </c>
      <c r="U1" s="9" t="s">
        <v>11</v>
      </c>
      <c r="V1" s="9" t="s">
        <v>11</v>
      </c>
      <c r="W1" s="9" t="s">
        <v>11</v>
      </c>
      <c r="X1" s="9" t="s">
        <v>11</v>
      </c>
      <c r="Y1" s="9" t="s">
        <v>11</v>
      </c>
      <c r="Z1" s="9" t="s">
        <v>11</v>
      </c>
      <c r="AA1" s="9" t="s">
        <v>11</v>
      </c>
      <c r="AB1" s="9" t="s">
        <v>11</v>
      </c>
      <c r="AC1" s="9" t="s">
        <v>11</v>
      </c>
      <c r="AD1" s="9" t="s">
        <v>11</v>
      </c>
      <c r="AE1" s="9" t="s">
        <v>11</v>
      </c>
      <c r="AF1" s="9" t="s">
        <v>11</v>
      </c>
      <c r="AG1" s="9" t="s">
        <v>11</v>
      </c>
      <c r="AH1" s="7" t="str">
        <f>"FY"&amp;AN3</f>
        <v>FY2020</v>
      </c>
      <c r="AI1" s="7" t="str">
        <f t="shared" ref="AI1:BQ1" si="0">"FY"&amp;AO3</f>
        <v>FY2020</v>
      </c>
      <c r="AJ1" s="7" t="str">
        <f t="shared" si="0"/>
        <v>FY2020</v>
      </c>
      <c r="AK1" s="7" t="str">
        <f t="shared" si="0"/>
        <v>FY2020</v>
      </c>
      <c r="AL1" s="7" t="str">
        <f t="shared" si="0"/>
        <v>FY2020</v>
      </c>
      <c r="AM1" s="7" t="str">
        <f t="shared" si="0"/>
        <v>FY2020</v>
      </c>
      <c r="AN1" s="7" t="str">
        <f t="shared" si="0"/>
        <v>FY2020</v>
      </c>
      <c r="AO1" s="7" t="str">
        <f t="shared" si="0"/>
        <v>FY2020</v>
      </c>
      <c r="AP1" s="7" t="str">
        <f t="shared" si="0"/>
        <v>FY2020</v>
      </c>
      <c r="AQ1" s="7" t="str">
        <f t="shared" si="0"/>
        <v>FY2020</v>
      </c>
      <c r="AR1" s="7" t="str">
        <f t="shared" si="0"/>
        <v>FY2020</v>
      </c>
      <c r="AS1" s="7" t="str">
        <f t="shared" si="0"/>
        <v>FY2020</v>
      </c>
      <c r="AT1" s="7" t="str">
        <f t="shared" si="0"/>
        <v>FY2021</v>
      </c>
      <c r="AU1" s="7" t="str">
        <f t="shared" si="0"/>
        <v>FY2021</v>
      </c>
      <c r="AV1" s="7" t="str">
        <f t="shared" si="0"/>
        <v>FY2021</v>
      </c>
      <c r="AW1" s="7" t="str">
        <f t="shared" si="0"/>
        <v>FY2021</v>
      </c>
      <c r="AX1" s="7" t="str">
        <f t="shared" si="0"/>
        <v>FY2021</v>
      </c>
      <c r="AY1" s="7" t="str">
        <f t="shared" si="0"/>
        <v>FY2021</v>
      </c>
      <c r="AZ1" s="7" t="str">
        <f t="shared" si="0"/>
        <v>FY2021</v>
      </c>
      <c r="BA1" s="7" t="str">
        <f t="shared" si="0"/>
        <v>FY2021</v>
      </c>
      <c r="BB1" s="7" t="str">
        <f t="shared" si="0"/>
        <v>FY2021</v>
      </c>
      <c r="BC1" s="7" t="str">
        <f t="shared" si="0"/>
        <v>FY2021</v>
      </c>
      <c r="BD1" s="7" t="str">
        <f t="shared" si="0"/>
        <v>FY2021</v>
      </c>
      <c r="BE1" s="7" t="str">
        <f t="shared" si="0"/>
        <v>FY2021</v>
      </c>
      <c r="BF1" s="7" t="str">
        <f t="shared" si="0"/>
        <v>FY2022</v>
      </c>
      <c r="BG1" s="7" t="str">
        <f t="shared" si="0"/>
        <v>FY2022</v>
      </c>
      <c r="BH1" s="7" t="str">
        <f t="shared" si="0"/>
        <v>FY2022</v>
      </c>
      <c r="BI1" s="7" t="str">
        <f t="shared" si="0"/>
        <v>FY2022</v>
      </c>
      <c r="BJ1" s="7" t="str">
        <f t="shared" si="0"/>
        <v>FY2022</v>
      </c>
      <c r="BK1" s="7" t="str">
        <f t="shared" si="0"/>
        <v>FY2022</v>
      </c>
      <c r="BL1" s="7" t="str">
        <f t="shared" si="0"/>
        <v>FY2022</v>
      </c>
      <c r="BM1" s="7" t="str">
        <f t="shared" si="0"/>
        <v>FY2022</v>
      </c>
      <c r="BN1" s="7" t="str">
        <f t="shared" si="0"/>
        <v>FY2022</v>
      </c>
      <c r="BO1" s="7" t="str">
        <f t="shared" si="0"/>
        <v>FY2022</v>
      </c>
      <c r="BP1" s="7" t="str">
        <f t="shared" si="0"/>
        <v>FY2022</v>
      </c>
      <c r="BQ1" s="7" t="str">
        <f t="shared" si="0"/>
        <v>FY2022</v>
      </c>
    </row>
    <row r="2" spans="2:79" hidden="1" x14ac:dyDescent="0.25">
      <c r="L2" s="7" t="s">
        <v>64</v>
      </c>
      <c r="M2" s="7" t="s">
        <v>65</v>
      </c>
      <c r="N2" s="7" t="s">
        <v>66</v>
      </c>
      <c r="O2" s="7" t="s">
        <v>67</v>
      </c>
      <c r="P2" s="7" t="s">
        <v>64</v>
      </c>
      <c r="Q2" s="7" t="s">
        <v>65</v>
      </c>
      <c r="R2" s="7" t="s">
        <v>66</v>
      </c>
      <c r="S2" s="7" t="s">
        <v>67</v>
      </c>
      <c r="T2" s="7" t="s">
        <v>64</v>
      </c>
      <c r="U2" s="7" t="s">
        <v>65</v>
      </c>
      <c r="V2" s="7" t="s">
        <v>66</v>
      </c>
      <c r="W2" s="7" t="s">
        <v>67</v>
      </c>
      <c r="X2" s="7" t="str">
        <f>T2</f>
        <v>Q1</v>
      </c>
      <c r="Y2" s="7" t="str">
        <f>U2</f>
        <v>Q2</v>
      </c>
      <c r="Z2" s="7">
        <v>0</v>
      </c>
      <c r="AA2" s="7">
        <v>0</v>
      </c>
      <c r="AB2" s="7" t="s">
        <v>64</v>
      </c>
      <c r="AC2" s="7" t="s">
        <v>64</v>
      </c>
      <c r="AD2" s="7" t="s">
        <v>64</v>
      </c>
      <c r="AE2" s="7" t="s">
        <v>65</v>
      </c>
      <c r="AF2" s="7" t="s">
        <v>65</v>
      </c>
      <c r="AG2" s="7" t="s">
        <v>65</v>
      </c>
      <c r="AH2" s="7" t="s">
        <v>66</v>
      </c>
      <c r="AI2" s="7" t="s">
        <v>66</v>
      </c>
      <c r="AJ2" s="7" t="s">
        <v>66</v>
      </c>
      <c r="AK2" s="7" t="s">
        <v>67</v>
      </c>
      <c r="AL2" s="7" t="s">
        <v>67</v>
      </c>
      <c r="AM2" s="7" t="s">
        <v>67</v>
      </c>
      <c r="AN2" s="7" t="s">
        <v>64</v>
      </c>
      <c r="AO2" s="7" t="s">
        <v>64</v>
      </c>
      <c r="AP2" s="7" t="s">
        <v>64</v>
      </c>
      <c r="AQ2" s="7" t="s">
        <v>65</v>
      </c>
      <c r="AR2" s="7" t="s">
        <v>65</v>
      </c>
      <c r="AS2" s="7" t="s">
        <v>65</v>
      </c>
      <c r="AT2" s="7" t="s">
        <v>66</v>
      </c>
      <c r="AU2" s="7" t="s">
        <v>66</v>
      </c>
      <c r="AV2" s="7" t="s">
        <v>66</v>
      </c>
      <c r="AW2" s="7" t="s">
        <v>67</v>
      </c>
      <c r="AX2" s="7" t="s">
        <v>67</v>
      </c>
      <c r="AY2" s="7" t="s">
        <v>67</v>
      </c>
      <c r="AZ2" s="7" t="s">
        <v>64</v>
      </c>
      <c r="BA2" s="7" t="s">
        <v>64</v>
      </c>
      <c r="BB2" s="7" t="s">
        <v>64</v>
      </c>
      <c r="BC2" s="7" t="s">
        <v>65</v>
      </c>
      <c r="BD2" s="7" t="s">
        <v>65</v>
      </c>
      <c r="BE2" s="7" t="s">
        <v>65</v>
      </c>
      <c r="BF2" s="7" t="s">
        <v>66</v>
      </c>
      <c r="BG2" s="7" t="s">
        <v>66</v>
      </c>
      <c r="BH2" s="7" t="s">
        <v>66</v>
      </c>
      <c r="BI2" s="7" t="s">
        <v>67</v>
      </c>
      <c r="BJ2" s="7" t="s">
        <v>67</v>
      </c>
      <c r="BK2" s="7" t="s">
        <v>67</v>
      </c>
      <c r="BL2" s="7" t="str">
        <f>AZ2</f>
        <v>Q1</v>
      </c>
      <c r="BM2" s="7" t="str">
        <f t="shared" ref="BM2:BQ2" si="1">BA2</f>
        <v>Q1</v>
      </c>
      <c r="BN2" s="7" t="str">
        <f t="shared" si="1"/>
        <v>Q1</v>
      </c>
      <c r="BO2" s="7" t="str">
        <f t="shared" si="1"/>
        <v>Q2</v>
      </c>
      <c r="BP2" s="7" t="str">
        <f t="shared" si="1"/>
        <v>Q2</v>
      </c>
      <c r="BQ2" s="7" t="str">
        <f t="shared" si="1"/>
        <v>Q2</v>
      </c>
    </row>
    <row r="3" spans="2:79" hidden="1" x14ac:dyDescent="0.25">
      <c r="G3" s="7">
        <v>2019</v>
      </c>
      <c r="H3" s="7">
        <v>2020</v>
      </c>
      <c r="I3" s="7">
        <v>2021</v>
      </c>
      <c r="L3" s="7">
        <v>2019</v>
      </c>
      <c r="M3" s="7">
        <v>2019</v>
      </c>
      <c r="N3" s="7">
        <v>2019</v>
      </c>
      <c r="O3" s="7">
        <v>2019</v>
      </c>
      <c r="P3" s="7">
        <v>2020</v>
      </c>
      <c r="Q3" s="7">
        <v>2020</v>
      </c>
      <c r="R3" s="7">
        <v>2020</v>
      </c>
      <c r="S3" s="7">
        <v>2020</v>
      </c>
      <c r="T3" s="7">
        <v>2021</v>
      </c>
      <c r="U3" s="7">
        <v>2021</v>
      </c>
      <c r="V3" s="7">
        <v>2021</v>
      </c>
      <c r="W3" s="7">
        <v>2021</v>
      </c>
      <c r="X3" s="7">
        <v>2022</v>
      </c>
      <c r="Y3" s="7">
        <v>2022</v>
      </c>
      <c r="Z3" s="7">
        <v>0</v>
      </c>
      <c r="AA3" s="7">
        <v>0</v>
      </c>
      <c r="AB3" s="7">
        <v>2019</v>
      </c>
      <c r="AC3" s="7">
        <v>2019</v>
      </c>
      <c r="AD3" s="7">
        <v>2019</v>
      </c>
      <c r="AE3" s="7">
        <v>2019</v>
      </c>
      <c r="AF3" s="7">
        <v>2019</v>
      </c>
      <c r="AG3" s="7">
        <v>2019</v>
      </c>
      <c r="AH3" s="7">
        <v>2019</v>
      </c>
      <c r="AI3" s="7">
        <v>2019</v>
      </c>
      <c r="AJ3" s="7">
        <v>2019</v>
      </c>
      <c r="AK3" s="7">
        <v>2019</v>
      </c>
      <c r="AL3" s="7">
        <v>2019</v>
      </c>
      <c r="AM3" s="7">
        <v>2019</v>
      </c>
      <c r="AN3" s="7">
        <v>2020</v>
      </c>
      <c r="AO3" s="7">
        <v>2020</v>
      </c>
      <c r="AP3" s="7">
        <v>2020</v>
      </c>
      <c r="AQ3" s="7">
        <v>2020</v>
      </c>
      <c r="AR3" s="7">
        <v>2020</v>
      </c>
      <c r="AS3" s="7">
        <v>2020</v>
      </c>
      <c r="AT3" s="7">
        <v>2020</v>
      </c>
      <c r="AU3" s="7">
        <v>2020</v>
      </c>
      <c r="AV3" s="7">
        <v>2020</v>
      </c>
      <c r="AW3" s="7">
        <v>2020</v>
      </c>
      <c r="AX3" s="7">
        <v>2020</v>
      </c>
      <c r="AY3" s="7">
        <v>2020</v>
      </c>
      <c r="AZ3" s="7">
        <v>2021</v>
      </c>
      <c r="BA3" s="7">
        <v>2021</v>
      </c>
      <c r="BB3" s="7">
        <v>2021</v>
      </c>
      <c r="BC3" s="7">
        <v>2021</v>
      </c>
      <c r="BD3" s="7">
        <v>2021</v>
      </c>
      <c r="BE3" s="7">
        <v>2021</v>
      </c>
      <c r="BF3" s="7">
        <v>2021</v>
      </c>
      <c r="BG3" s="7">
        <v>2021</v>
      </c>
      <c r="BH3" s="7">
        <v>2021</v>
      </c>
      <c r="BI3" s="7">
        <v>2021</v>
      </c>
      <c r="BJ3" s="7">
        <v>2021</v>
      </c>
      <c r="BK3" s="7">
        <v>2021</v>
      </c>
      <c r="BL3" s="7">
        <f>AZ3+1</f>
        <v>2022</v>
      </c>
      <c r="BM3" s="7">
        <f t="shared" ref="BM3:CA3" si="2">BA3+1</f>
        <v>2022</v>
      </c>
      <c r="BN3" s="7">
        <f t="shared" si="2"/>
        <v>2022</v>
      </c>
      <c r="BO3" s="7">
        <f t="shared" si="2"/>
        <v>2022</v>
      </c>
      <c r="BP3" s="7">
        <f t="shared" si="2"/>
        <v>2022</v>
      </c>
      <c r="BQ3" s="7">
        <f t="shared" si="2"/>
        <v>2022</v>
      </c>
      <c r="BR3" s="7">
        <f t="shared" si="2"/>
        <v>2022</v>
      </c>
      <c r="BS3" s="7">
        <f t="shared" si="2"/>
        <v>2022</v>
      </c>
      <c r="BT3" s="7">
        <f t="shared" si="2"/>
        <v>2022</v>
      </c>
      <c r="BU3" s="7">
        <f t="shared" si="2"/>
        <v>2022</v>
      </c>
      <c r="BV3" s="7">
        <f t="shared" si="2"/>
        <v>2022</v>
      </c>
      <c r="BW3" s="7">
        <f t="shared" si="2"/>
        <v>2022</v>
      </c>
      <c r="BX3" s="7">
        <f t="shared" si="2"/>
        <v>2023</v>
      </c>
      <c r="BY3" s="7">
        <f t="shared" si="2"/>
        <v>2023</v>
      </c>
      <c r="BZ3" s="7">
        <f t="shared" si="2"/>
        <v>2023</v>
      </c>
      <c r="CA3" s="7">
        <f t="shared" si="2"/>
        <v>2023</v>
      </c>
    </row>
    <row r="4" spans="2:79" hidden="1" x14ac:dyDescent="0.25"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 t="s">
        <v>68</v>
      </c>
      <c r="AC4" s="7" t="s">
        <v>69</v>
      </c>
      <c r="AD4" s="7" t="s">
        <v>70</v>
      </c>
      <c r="AE4" s="7" t="s">
        <v>71</v>
      </c>
      <c r="AF4" s="7" t="s">
        <v>72</v>
      </c>
      <c r="AG4" s="7" t="s">
        <v>73</v>
      </c>
      <c r="AH4" s="7" t="s">
        <v>74</v>
      </c>
      <c r="AI4" s="7" t="s">
        <v>75</v>
      </c>
      <c r="AJ4" s="7" t="s">
        <v>76</v>
      </c>
      <c r="AK4" s="7" t="s">
        <v>77</v>
      </c>
      <c r="AL4" s="7" t="s">
        <v>78</v>
      </c>
      <c r="AM4" s="7" t="s">
        <v>79</v>
      </c>
      <c r="AN4" s="7" t="s">
        <v>68</v>
      </c>
      <c r="AO4" s="7" t="s">
        <v>69</v>
      </c>
      <c r="AP4" s="7" t="s">
        <v>70</v>
      </c>
      <c r="AQ4" s="7" t="s">
        <v>71</v>
      </c>
      <c r="AR4" s="7" t="s">
        <v>72</v>
      </c>
      <c r="AS4" s="7" t="s">
        <v>73</v>
      </c>
      <c r="AT4" s="7" t="s">
        <v>74</v>
      </c>
      <c r="AU4" s="7" t="s">
        <v>75</v>
      </c>
      <c r="AV4" s="7" t="s">
        <v>76</v>
      </c>
      <c r="AW4" s="7" t="s">
        <v>77</v>
      </c>
      <c r="AX4" s="7" t="s">
        <v>78</v>
      </c>
      <c r="AY4" s="7" t="s">
        <v>79</v>
      </c>
      <c r="AZ4" s="7" t="s">
        <v>68</v>
      </c>
      <c r="BA4" s="7" t="s">
        <v>69</v>
      </c>
      <c r="BB4" s="7" t="s">
        <v>70</v>
      </c>
      <c r="BC4" s="7" t="s">
        <v>71</v>
      </c>
      <c r="BD4" s="7" t="s">
        <v>72</v>
      </c>
      <c r="BE4" s="7" t="s">
        <v>73</v>
      </c>
      <c r="BF4" s="7" t="s">
        <v>74</v>
      </c>
      <c r="BG4" s="7" t="s">
        <v>75</v>
      </c>
      <c r="BH4" s="7" t="s">
        <v>76</v>
      </c>
      <c r="BI4" s="7" t="s">
        <v>77</v>
      </c>
      <c r="BJ4" s="7" t="s">
        <v>78</v>
      </c>
      <c r="BK4" s="7" t="s">
        <v>79</v>
      </c>
      <c r="BL4" s="7" t="str">
        <f t="shared" ref="BL4:BQ4" si="3">AZ4</f>
        <v>Jan</v>
      </c>
      <c r="BM4" s="7" t="str">
        <f t="shared" si="3"/>
        <v>Feb</v>
      </c>
      <c r="BN4" s="7" t="str">
        <f t="shared" si="3"/>
        <v>Mar</v>
      </c>
      <c r="BO4" s="7" t="str">
        <f t="shared" si="3"/>
        <v>Apr</v>
      </c>
      <c r="BP4" s="7" t="str">
        <f t="shared" si="3"/>
        <v>May</v>
      </c>
      <c r="BQ4" s="7" t="str">
        <f t="shared" si="3"/>
        <v>Jun</v>
      </c>
    </row>
    <row r="5" spans="2:79" s="6" customFormat="1" ht="14.25" hidden="1" x14ac:dyDescent="0.2">
      <c r="G5" s="6">
        <f>G3</f>
        <v>2019</v>
      </c>
      <c r="H5" s="6">
        <f t="shared" ref="H5:I5" si="4">H3</f>
        <v>2020</v>
      </c>
      <c r="I5" s="6">
        <f t="shared" si="4"/>
        <v>2021</v>
      </c>
      <c r="L5" s="6" t="str">
        <f>L3&amp;L2</f>
        <v>2019Q1</v>
      </c>
      <c r="M5" s="6" t="str">
        <f t="shared" ref="M5:AA5" si="5">M3&amp;M2</f>
        <v>2019Q2</v>
      </c>
      <c r="N5" s="6" t="str">
        <f t="shared" si="5"/>
        <v>2019Q3</v>
      </c>
      <c r="O5" s="6" t="str">
        <f t="shared" si="5"/>
        <v>2019Q4</v>
      </c>
      <c r="P5" s="6" t="str">
        <f t="shared" si="5"/>
        <v>2020Q1</v>
      </c>
      <c r="Q5" s="6" t="str">
        <f t="shared" si="5"/>
        <v>2020Q2</v>
      </c>
      <c r="R5" s="6" t="str">
        <f t="shared" si="5"/>
        <v>2020Q3</v>
      </c>
      <c r="S5" s="6" t="str">
        <f t="shared" si="5"/>
        <v>2020Q4</v>
      </c>
      <c r="T5" s="6" t="str">
        <f t="shared" si="5"/>
        <v>2021Q1</v>
      </c>
      <c r="U5" s="6" t="str">
        <f t="shared" si="5"/>
        <v>2021Q2</v>
      </c>
      <c r="V5" s="6" t="str">
        <f t="shared" si="5"/>
        <v>2021Q3</v>
      </c>
      <c r="W5" s="6" t="str">
        <f t="shared" si="5"/>
        <v>2021Q4</v>
      </c>
      <c r="X5" s="6" t="str">
        <f t="shared" si="5"/>
        <v>2022Q1</v>
      </c>
      <c r="Y5" s="6" t="str">
        <f t="shared" si="5"/>
        <v>2022Q2</v>
      </c>
      <c r="Z5" s="6" t="str">
        <f>Z3&amp;Z2</f>
        <v>00</v>
      </c>
      <c r="AA5" s="6" t="str">
        <f t="shared" si="5"/>
        <v>00</v>
      </c>
      <c r="AB5" s="6" t="str">
        <f>AB4&amp;AB3&amp;AB2</f>
        <v>Jan2019Q1</v>
      </c>
      <c r="AC5" s="6" t="str">
        <f t="shared" ref="AC5:BQ5" si="6">AC4&amp;AC3&amp;AC2</f>
        <v>Feb2019Q1</v>
      </c>
      <c r="AD5" s="6" t="str">
        <f t="shared" si="6"/>
        <v>Mar2019Q1</v>
      </c>
      <c r="AE5" s="6" t="str">
        <f t="shared" si="6"/>
        <v>Apr2019Q2</v>
      </c>
      <c r="AF5" s="6" t="str">
        <f t="shared" si="6"/>
        <v>May2019Q2</v>
      </c>
      <c r="AG5" s="6" t="str">
        <f t="shared" si="6"/>
        <v>Jun2019Q2</v>
      </c>
      <c r="AH5" s="6" t="str">
        <f t="shared" si="6"/>
        <v>Jul2019Q3</v>
      </c>
      <c r="AI5" s="6" t="str">
        <f t="shared" si="6"/>
        <v>Aug2019Q3</v>
      </c>
      <c r="AJ5" s="6" t="str">
        <f t="shared" si="6"/>
        <v>Sep2019Q3</v>
      </c>
      <c r="AK5" s="6" t="str">
        <f t="shared" si="6"/>
        <v>Oct2019Q4</v>
      </c>
      <c r="AL5" s="6" t="str">
        <f t="shared" si="6"/>
        <v>Nov2019Q4</v>
      </c>
      <c r="AM5" s="6" t="str">
        <f t="shared" si="6"/>
        <v>Dec2019Q4</v>
      </c>
      <c r="AN5" s="6" t="str">
        <f t="shared" si="6"/>
        <v>Jan2020Q1</v>
      </c>
      <c r="AO5" s="6" t="str">
        <f t="shared" si="6"/>
        <v>Feb2020Q1</v>
      </c>
      <c r="AP5" s="6" t="str">
        <f t="shared" si="6"/>
        <v>Mar2020Q1</v>
      </c>
      <c r="AQ5" s="6" t="str">
        <f t="shared" si="6"/>
        <v>Apr2020Q2</v>
      </c>
      <c r="AR5" s="6" t="str">
        <f t="shared" si="6"/>
        <v>May2020Q2</v>
      </c>
      <c r="AS5" s="6" t="str">
        <f t="shared" si="6"/>
        <v>Jun2020Q2</v>
      </c>
      <c r="AT5" s="6" t="str">
        <f t="shared" si="6"/>
        <v>Jul2020Q3</v>
      </c>
      <c r="AU5" s="6" t="str">
        <f t="shared" si="6"/>
        <v>Aug2020Q3</v>
      </c>
      <c r="AV5" s="6" t="str">
        <f t="shared" si="6"/>
        <v>Sep2020Q3</v>
      </c>
      <c r="AW5" s="6" t="str">
        <f t="shared" si="6"/>
        <v>Oct2020Q4</v>
      </c>
      <c r="AX5" s="6" t="str">
        <f t="shared" si="6"/>
        <v>Nov2020Q4</v>
      </c>
      <c r="AY5" s="6" t="str">
        <f t="shared" si="6"/>
        <v>Dec2020Q4</v>
      </c>
      <c r="AZ5" s="6" t="str">
        <f t="shared" si="6"/>
        <v>Jan2021Q1</v>
      </c>
      <c r="BA5" s="6" t="str">
        <f t="shared" si="6"/>
        <v>Feb2021Q1</v>
      </c>
      <c r="BB5" s="6" t="str">
        <f t="shared" si="6"/>
        <v>Mar2021Q1</v>
      </c>
      <c r="BC5" s="6" t="str">
        <f t="shared" si="6"/>
        <v>Apr2021Q2</v>
      </c>
      <c r="BD5" s="6" t="str">
        <f t="shared" si="6"/>
        <v>May2021Q2</v>
      </c>
      <c r="BE5" s="6" t="str">
        <f t="shared" si="6"/>
        <v>Jun2021Q2</v>
      </c>
      <c r="BF5" s="6" t="str">
        <f t="shared" si="6"/>
        <v>Jul2021Q3</v>
      </c>
      <c r="BG5" s="6" t="str">
        <f t="shared" si="6"/>
        <v>Aug2021Q3</v>
      </c>
      <c r="BH5" s="6" t="str">
        <f t="shared" si="6"/>
        <v>Sep2021Q3</v>
      </c>
      <c r="BI5" s="6" t="str">
        <f t="shared" si="6"/>
        <v>Oct2021Q4</v>
      </c>
      <c r="BJ5" s="6" t="str">
        <f t="shared" si="6"/>
        <v>Nov2021Q4</v>
      </c>
      <c r="BK5" s="6" t="str">
        <f t="shared" si="6"/>
        <v>Dec2021Q4</v>
      </c>
      <c r="BL5" s="6" t="str">
        <f t="shared" si="6"/>
        <v>Jan2022Q1</v>
      </c>
      <c r="BM5" s="6" t="str">
        <f t="shared" si="6"/>
        <v>Feb2022Q1</v>
      </c>
      <c r="BN5" s="6" t="str">
        <f t="shared" si="6"/>
        <v>Mar2022Q1</v>
      </c>
      <c r="BO5" s="6" t="str">
        <f t="shared" si="6"/>
        <v>Apr2022Q2</v>
      </c>
      <c r="BP5" s="6" t="str">
        <f t="shared" si="6"/>
        <v>May2022Q2</v>
      </c>
      <c r="BQ5" s="6" t="str">
        <f t="shared" si="6"/>
        <v>Jun2022Q2</v>
      </c>
    </row>
    <row r="7" spans="2:79" ht="19.5" x14ac:dyDescent="0.25">
      <c r="E7" s="10" t="str">
        <f>"COVID-19's impact on Virginia's visitor economy, "&amp;C9&amp;" Scenario"</f>
        <v>COVID-19's impact on Virginia's visitor economy, Upside Scenario</v>
      </c>
    </row>
    <row r="8" spans="2:79" x14ac:dyDescent="0.25">
      <c r="E8" s="7" t="s">
        <v>12</v>
      </c>
      <c r="G8" s="7" t="s">
        <v>13</v>
      </c>
      <c r="P8" s="7" t="s">
        <v>14</v>
      </c>
      <c r="AN8" s="7" t="s">
        <v>15</v>
      </c>
    </row>
    <row r="9" spans="2:79" x14ac:dyDescent="0.25">
      <c r="C9" s="7" t="s">
        <v>16</v>
      </c>
      <c r="E9" s="11"/>
      <c r="F9" s="11"/>
      <c r="G9" s="11"/>
      <c r="H9" s="11"/>
      <c r="I9" s="11"/>
      <c r="J9" s="12"/>
      <c r="K9" s="11"/>
      <c r="L9" s="13">
        <f>L3</f>
        <v>2019</v>
      </c>
      <c r="M9" s="13"/>
      <c r="N9" s="13"/>
      <c r="O9" s="14"/>
      <c r="P9" s="13">
        <f>P3</f>
        <v>2020</v>
      </c>
      <c r="Q9" s="13"/>
      <c r="R9" s="15"/>
      <c r="S9" s="16"/>
      <c r="T9" s="15">
        <f>T3</f>
        <v>2021</v>
      </c>
      <c r="U9" s="15"/>
      <c r="V9" s="15"/>
      <c r="W9" s="16"/>
      <c r="X9" s="15">
        <f>X3</f>
        <v>2022</v>
      </c>
      <c r="Y9" s="15"/>
      <c r="Z9" s="17"/>
      <c r="AA9" s="18"/>
      <c r="AB9" s="15">
        <f>AB3</f>
        <v>2019</v>
      </c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9"/>
      <c r="AN9" s="15">
        <f>AN3</f>
        <v>2020</v>
      </c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6"/>
      <c r="AZ9" s="15">
        <f>AZ3</f>
        <v>2021</v>
      </c>
      <c r="BA9" s="15"/>
      <c r="BB9" s="15"/>
      <c r="BC9" s="15"/>
      <c r="BD9" s="15"/>
      <c r="BE9" s="15"/>
      <c r="BF9" s="15"/>
      <c r="BG9" s="15"/>
      <c r="BH9" s="13"/>
      <c r="BI9" s="13"/>
      <c r="BJ9" s="13"/>
      <c r="BK9" s="16"/>
      <c r="BL9" s="15">
        <f>BL3</f>
        <v>2022</v>
      </c>
      <c r="BM9" s="15"/>
      <c r="BN9" s="15"/>
      <c r="BO9" s="15"/>
      <c r="BP9" s="15"/>
      <c r="BQ9" s="15"/>
    </row>
    <row r="10" spans="2:79" ht="15.75" x14ac:dyDescent="0.25">
      <c r="E10" s="20" t="s">
        <v>17</v>
      </c>
      <c r="F10" s="11"/>
      <c r="G10" s="21">
        <f t="shared" ref="G10:I10" si="7">G3</f>
        <v>2019</v>
      </c>
      <c r="H10" s="21">
        <f t="shared" si="7"/>
        <v>2020</v>
      </c>
      <c r="I10" s="21">
        <f t="shared" si="7"/>
        <v>2021</v>
      </c>
      <c r="J10" s="22"/>
      <c r="K10" s="21"/>
      <c r="L10" s="21" t="str">
        <f t="shared" ref="L10:Y10" si="8">L2</f>
        <v>Q1</v>
      </c>
      <c r="M10" s="21" t="str">
        <f t="shared" si="8"/>
        <v>Q2</v>
      </c>
      <c r="N10" s="21" t="str">
        <f t="shared" si="8"/>
        <v>Q3</v>
      </c>
      <c r="O10" s="23" t="str">
        <f t="shared" si="8"/>
        <v>Q4</v>
      </c>
      <c r="P10" s="21" t="str">
        <f t="shared" si="8"/>
        <v>Q1</v>
      </c>
      <c r="Q10" s="21" t="str">
        <f t="shared" si="8"/>
        <v>Q2</v>
      </c>
      <c r="R10" s="21" t="str">
        <f t="shared" si="8"/>
        <v>Q3</v>
      </c>
      <c r="S10" s="24" t="str">
        <f t="shared" si="8"/>
        <v>Q4</v>
      </c>
      <c r="T10" s="21" t="str">
        <f t="shared" si="8"/>
        <v>Q1</v>
      </c>
      <c r="U10" s="21" t="str">
        <f t="shared" si="8"/>
        <v>Q2</v>
      </c>
      <c r="V10" s="21" t="str">
        <f t="shared" si="8"/>
        <v>Q3</v>
      </c>
      <c r="W10" s="24" t="str">
        <f t="shared" si="8"/>
        <v>Q4</v>
      </c>
      <c r="X10" s="21" t="str">
        <f>X2</f>
        <v>Q1</v>
      </c>
      <c r="Y10" s="21" t="str">
        <f t="shared" si="8"/>
        <v>Q2</v>
      </c>
      <c r="Z10" s="22"/>
      <c r="AA10" s="21"/>
      <c r="AB10" s="21" t="str">
        <f t="shared" ref="AB10:BJ10" si="9">AB4</f>
        <v>Jan</v>
      </c>
      <c r="AC10" s="21" t="str">
        <f t="shared" si="9"/>
        <v>Feb</v>
      </c>
      <c r="AD10" s="21" t="str">
        <f t="shared" si="9"/>
        <v>Mar</v>
      </c>
      <c r="AE10" s="21" t="str">
        <f t="shared" si="9"/>
        <v>Apr</v>
      </c>
      <c r="AF10" s="21" t="str">
        <f t="shared" si="9"/>
        <v>May</v>
      </c>
      <c r="AG10" s="21" t="str">
        <f t="shared" si="9"/>
        <v>Jun</v>
      </c>
      <c r="AH10" s="21" t="str">
        <f t="shared" si="9"/>
        <v>Jul</v>
      </c>
      <c r="AI10" s="21" t="str">
        <f t="shared" si="9"/>
        <v>Aug</v>
      </c>
      <c r="AJ10" s="21" t="str">
        <f t="shared" si="9"/>
        <v>Sep</v>
      </c>
      <c r="AK10" s="21" t="str">
        <f t="shared" si="9"/>
        <v>Oct</v>
      </c>
      <c r="AL10" s="21" t="str">
        <f t="shared" si="9"/>
        <v>Nov</v>
      </c>
      <c r="AM10" s="23" t="str">
        <f t="shared" si="9"/>
        <v>Dec</v>
      </c>
      <c r="AN10" s="21" t="str">
        <f t="shared" si="9"/>
        <v>Jan</v>
      </c>
      <c r="AO10" s="21" t="str">
        <f t="shared" si="9"/>
        <v>Feb</v>
      </c>
      <c r="AP10" s="21" t="str">
        <f t="shared" si="9"/>
        <v>Mar</v>
      </c>
      <c r="AQ10" s="21" t="str">
        <f t="shared" si="9"/>
        <v>Apr</v>
      </c>
      <c r="AR10" s="21" t="str">
        <f t="shared" si="9"/>
        <v>May</v>
      </c>
      <c r="AS10" s="21" t="str">
        <f t="shared" si="9"/>
        <v>Jun</v>
      </c>
      <c r="AT10" s="21" t="str">
        <f t="shared" si="9"/>
        <v>Jul</v>
      </c>
      <c r="AU10" s="21" t="str">
        <f t="shared" si="9"/>
        <v>Aug</v>
      </c>
      <c r="AV10" s="21" t="str">
        <f t="shared" si="9"/>
        <v>Sep</v>
      </c>
      <c r="AW10" s="21" t="str">
        <f t="shared" si="9"/>
        <v>Oct</v>
      </c>
      <c r="AX10" s="21" t="str">
        <f t="shared" si="9"/>
        <v>Nov</v>
      </c>
      <c r="AY10" s="24" t="str">
        <f t="shared" si="9"/>
        <v>Dec</v>
      </c>
      <c r="AZ10" s="21" t="str">
        <f t="shared" si="9"/>
        <v>Jan</v>
      </c>
      <c r="BA10" s="21" t="str">
        <f t="shared" si="9"/>
        <v>Feb</v>
      </c>
      <c r="BB10" s="21" t="str">
        <f t="shared" si="9"/>
        <v>Mar</v>
      </c>
      <c r="BC10" s="21" t="str">
        <f t="shared" si="9"/>
        <v>Apr</v>
      </c>
      <c r="BD10" s="21" t="str">
        <f t="shared" si="9"/>
        <v>May</v>
      </c>
      <c r="BE10" s="21" t="str">
        <f t="shared" si="9"/>
        <v>Jun</v>
      </c>
      <c r="BF10" s="21" t="str">
        <f t="shared" si="9"/>
        <v>Jul</v>
      </c>
      <c r="BG10" s="21" t="str">
        <f t="shared" si="9"/>
        <v>Aug</v>
      </c>
      <c r="BH10" s="21" t="str">
        <f t="shared" si="9"/>
        <v>Sep</v>
      </c>
      <c r="BI10" s="21" t="str">
        <f t="shared" si="9"/>
        <v>Oct</v>
      </c>
      <c r="BJ10" s="21" t="str">
        <f t="shared" si="9"/>
        <v>Nov</v>
      </c>
      <c r="BK10" s="24" t="str">
        <f>BK4</f>
        <v>Dec</v>
      </c>
      <c r="BL10" s="21" t="str">
        <f t="shared" ref="BL10:BQ10" si="10">BL4</f>
        <v>Jan</v>
      </c>
      <c r="BM10" s="21" t="str">
        <f t="shared" si="10"/>
        <v>Feb</v>
      </c>
      <c r="BN10" s="21" t="str">
        <f t="shared" si="10"/>
        <v>Mar</v>
      </c>
      <c r="BO10" s="21" t="str">
        <f t="shared" si="10"/>
        <v>Apr</v>
      </c>
      <c r="BP10" s="21" t="str">
        <f t="shared" si="10"/>
        <v>May</v>
      </c>
      <c r="BQ10" s="21" t="str">
        <f t="shared" si="10"/>
        <v>Jun</v>
      </c>
    </row>
    <row r="11" spans="2:79" ht="16.5" customHeight="1" x14ac:dyDescent="0.25">
      <c r="B11" s="6" t="str">
        <f>C11</f>
        <v>2019spend</v>
      </c>
      <c r="C11" s="25" t="s">
        <v>18</v>
      </c>
      <c r="F11" s="7" t="s">
        <v>19</v>
      </c>
      <c r="G11" s="26">
        <v>26636.433525347176</v>
      </c>
      <c r="H11" s="26">
        <v>26636.433525347176</v>
      </c>
      <c r="I11" s="26">
        <v>26636.433525347176</v>
      </c>
      <c r="J11" s="27" t="s">
        <v>80</v>
      </c>
      <c r="K11" s="26" t="s">
        <v>80</v>
      </c>
      <c r="L11" s="26">
        <v>5789.5480703724706</v>
      </c>
      <c r="M11" s="26">
        <v>7352.0054500691476</v>
      </c>
      <c r="N11" s="26">
        <v>7192.9348715354781</v>
      </c>
      <c r="O11" s="26">
        <v>6301.9451333700772</v>
      </c>
      <c r="P11" s="26">
        <v>5789.5480703724706</v>
      </c>
      <c r="Q11" s="26">
        <v>7352.0054500691476</v>
      </c>
      <c r="R11" s="26">
        <v>7192.9348715354781</v>
      </c>
      <c r="S11" s="26">
        <v>6301.9451333700772</v>
      </c>
      <c r="T11" s="26">
        <v>5789.5480703724706</v>
      </c>
      <c r="U11" s="26">
        <v>7352.0054500691476</v>
      </c>
      <c r="V11" s="26">
        <v>7192.9348715354781</v>
      </c>
      <c r="W11" s="26">
        <v>6301.9451333700772</v>
      </c>
      <c r="X11" s="26">
        <v>5789.5480703724706</v>
      </c>
      <c r="Y11" s="26">
        <v>7352.0054500691476</v>
      </c>
      <c r="Z11" s="27" t="s">
        <v>80</v>
      </c>
      <c r="AA11" s="26" t="s">
        <v>80</v>
      </c>
      <c r="AB11" s="26">
        <v>1750.2519313461164</v>
      </c>
      <c r="AC11" s="26">
        <v>1804.3422735126292</v>
      </c>
      <c r="AD11" s="26">
        <v>2234.9538655137248</v>
      </c>
      <c r="AE11" s="26">
        <v>2365.3414818236834</v>
      </c>
      <c r="AF11" s="26">
        <v>2474.3194140171972</v>
      </c>
      <c r="AG11" s="26">
        <v>2512.3445542282666</v>
      </c>
      <c r="AH11" s="26">
        <v>2493.5432469876532</v>
      </c>
      <c r="AI11" s="26">
        <v>2447.6514896349913</v>
      </c>
      <c r="AJ11" s="26">
        <v>2251.7401349128331</v>
      </c>
      <c r="AK11" s="26">
        <v>2420.3062234516851</v>
      </c>
      <c r="AL11" s="26">
        <v>2070.8125186316179</v>
      </c>
      <c r="AM11" s="26">
        <v>1810.8263912867742</v>
      </c>
      <c r="AN11" s="26">
        <v>1750.2519313461164</v>
      </c>
      <c r="AO11" s="26">
        <v>1804.3422735126292</v>
      </c>
      <c r="AP11" s="26">
        <v>2234.9538655137248</v>
      </c>
      <c r="AQ11" s="26">
        <v>2365.3414818236834</v>
      </c>
      <c r="AR11" s="26">
        <v>2474.3194140171972</v>
      </c>
      <c r="AS11" s="26">
        <v>2512.3445542282666</v>
      </c>
      <c r="AT11" s="26">
        <v>2493.5432469876532</v>
      </c>
      <c r="AU11" s="26">
        <v>2447.6514896349913</v>
      </c>
      <c r="AV11" s="26">
        <v>2251.7401349128331</v>
      </c>
      <c r="AW11" s="26">
        <v>2420.3062234516851</v>
      </c>
      <c r="AX11" s="26">
        <v>2070.8125186316179</v>
      </c>
      <c r="AY11" s="26">
        <v>1810.8263912867742</v>
      </c>
      <c r="AZ11" s="26">
        <v>1750.2519313461164</v>
      </c>
      <c r="BA11" s="26">
        <v>1804.3422735126292</v>
      </c>
      <c r="BB11" s="26">
        <v>2234.9538655137248</v>
      </c>
      <c r="BC11" s="26">
        <v>2365.3414818236834</v>
      </c>
      <c r="BD11" s="26">
        <v>2474.3194140171972</v>
      </c>
      <c r="BE11" s="26">
        <v>2512.3445542282666</v>
      </c>
      <c r="BF11" s="26">
        <v>2493.5432469876532</v>
      </c>
      <c r="BG11" s="26">
        <v>2447.6514896349913</v>
      </c>
      <c r="BH11" s="26">
        <v>2251.7401349128331</v>
      </c>
      <c r="BI11" s="26">
        <v>2420.3062234516851</v>
      </c>
      <c r="BJ11" s="26">
        <v>2070.8125186316179</v>
      </c>
      <c r="BK11" s="26">
        <v>1810.8263912867742</v>
      </c>
      <c r="BL11" s="26">
        <v>1750.2519313461164</v>
      </c>
      <c r="BM11" s="26">
        <v>1804.3422735126292</v>
      </c>
      <c r="BN11" s="26">
        <v>2234.9538655137248</v>
      </c>
      <c r="BO11" s="26">
        <v>2365.3414818236834</v>
      </c>
      <c r="BP11" s="26">
        <v>2474.3194140171972</v>
      </c>
      <c r="BQ11" s="26">
        <v>2512.3445542282666</v>
      </c>
    </row>
    <row r="12" spans="2:79" ht="16.5" customHeight="1" x14ac:dyDescent="0.25">
      <c r="B12" s="6" t="str">
        <f t="shared" ref="B12:B19" si="11">C12&amp;$C$9</f>
        <v>$ actualUpside</v>
      </c>
      <c r="C12" s="7" t="s">
        <v>20</v>
      </c>
      <c r="F12" s="7" t="s">
        <v>21</v>
      </c>
      <c r="G12" s="26">
        <v>26636.433525347176</v>
      </c>
      <c r="H12" s="26">
        <v>17009.529736402837</v>
      </c>
      <c r="I12" s="26">
        <v>24249.574137347554</v>
      </c>
      <c r="J12" s="27" t="s">
        <v>80</v>
      </c>
      <c r="K12" s="26" t="s">
        <v>80</v>
      </c>
      <c r="L12" s="26">
        <v>5789.5480703724706</v>
      </c>
      <c r="M12" s="26">
        <v>7352.0054500691476</v>
      </c>
      <c r="N12" s="26">
        <v>7192.9348715354781</v>
      </c>
      <c r="O12" s="26">
        <v>6301.9451333700772</v>
      </c>
      <c r="P12" s="26">
        <v>4683.7950366366294</v>
      </c>
      <c r="Q12" s="26">
        <v>2743.1119378131775</v>
      </c>
      <c r="R12" s="26">
        <v>4640.4412084202058</v>
      </c>
      <c r="S12" s="26">
        <v>4942.181553532826</v>
      </c>
      <c r="T12" s="26">
        <v>4927.2859969208812</v>
      </c>
      <c r="U12" s="26">
        <v>6534.5248336519026</v>
      </c>
      <c r="V12" s="26">
        <v>6677.6862674471067</v>
      </c>
      <c r="W12" s="26">
        <v>6110.0770393276616</v>
      </c>
      <c r="X12" s="26">
        <v>5883.4748037457084</v>
      </c>
      <c r="Y12" s="26">
        <v>7802.6854991825903</v>
      </c>
      <c r="Z12" s="27" t="s">
        <v>80</v>
      </c>
      <c r="AA12" s="26" t="s">
        <v>80</v>
      </c>
      <c r="AB12" s="26">
        <v>1750.2519313461164</v>
      </c>
      <c r="AC12" s="26">
        <v>1804.3422735126292</v>
      </c>
      <c r="AD12" s="26">
        <v>2234.9538655137248</v>
      </c>
      <c r="AE12" s="26">
        <v>2365.3414818236834</v>
      </c>
      <c r="AF12" s="26">
        <v>2474.3194140171972</v>
      </c>
      <c r="AG12" s="26">
        <v>2512.3445542282666</v>
      </c>
      <c r="AH12" s="26">
        <v>2493.5432469876532</v>
      </c>
      <c r="AI12" s="26">
        <v>2447.6514896349913</v>
      </c>
      <c r="AJ12" s="26">
        <v>2251.7401349128331</v>
      </c>
      <c r="AK12" s="26">
        <v>2420.3062234516851</v>
      </c>
      <c r="AL12" s="26">
        <v>2070.8125186316179</v>
      </c>
      <c r="AM12" s="26">
        <v>1810.8263912867742</v>
      </c>
      <c r="AN12" s="26">
        <v>1750.2519313461164</v>
      </c>
      <c r="AO12" s="26">
        <v>1714.2265361689224</v>
      </c>
      <c r="AP12" s="26">
        <v>1219.3165691215913</v>
      </c>
      <c r="AQ12" s="26">
        <v>536.62440301946936</v>
      </c>
      <c r="AR12" s="26">
        <v>898.71327677635031</v>
      </c>
      <c r="AS12" s="26">
        <v>1307.7742580173579</v>
      </c>
      <c r="AT12" s="26">
        <v>1469.0071532480238</v>
      </c>
      <c r="AU12" s="26">
        <v>1589.6602618004295</v>
      </c>
      <c r="AV12" s="26">
        <v>1581.7737933717526</v>
      </c>
      <c r="AW12" s="26">
        <v>1812.690421828531</v>
      </c>
      <c r="AX12" s="26">
        <v>1635.2032666534528</v>
      </c>
      <c r="AY12" s="26">
        <v>1494.2878650508419</v>
      </c>
      <c r="AZ12" s="26">
        <v>1465.8041677466263</v>
      </c>
      <c r="BA12" s="26">
        <v>1533.6009563036018</v>
      </c>
      <c r="BB12" s="26">
        <v>1927.8808728706529</v>
      </c>
      <c r="BC12" s="26">
        <v>2070.7314958516408</v>
      </c>
      <c r="BD12" s="26">
        <v>2198.3869364880502</v>
      </c>
      <c r="BE12" s="26">
        <v>2265.4064013122115</v>
      </c>
      <c r="BF12" s="26">
        <v>2281.9309431513134</v>
      </c>
      <c r="BG12" s="26">
        <v>2273.2853823342843</v>
      </c>
      <c r="BH12" s="26">
        <v>2122.4699419615094</v>
      </c>
      <c r="BI12" s="26">
        <v>2315.3284680382208</v>
      </c>
      <c r="BJ12" s="26">
        <v>2010.4913168468679</v>
      </c>
      <c r="BK12" s="26">
        <v>1784.2572544425725</v>
      </c>
      <c r="BL12" s="26">
        <v>1750.2519313461164</v>
      </c>
      <c r="BM12" s="26">
        <v>1831.2109437902729</v>
      </c>
      <c r="BN12" s="26">
        <v>2302.0119286093195</v>
      </c>
      <c r="BO12" s="26">
        <v>2472.5923141841495</v>
      </c>
      <c r="BP12" s="26">
        <v>2625.0295176218065</v>
      </c>
      <c r="BQ12" s="26">
        <v>2705.0636673766339</v>
      </c>
    </row>
    <row r="13" spans="2:79" ht="16.5" customHeight="1" x14ac:dyDescent="0.25">
      <c r="B13" s="6" t="str">
        <f t="shared" si="11"/>
        <v>$ lostUpside</v>
      </c>
      <c r="C13" s="7" t="s">
        <v>22</v>
      </c>
      <c r="F13" s="7" t="s">
        <v>23</v>
      </c>
      <c r="G13" s="26" t="s">
        <v>11</v>
      </c>
      <c r="H13" s="26">
        <v>9626.9037889443334</v>
      </c>
      <c r="I13" s="26">
        <v>2386.8593879996206</v>
      </c>
      <c r="J13" s="27" t="s">
        <v>80</v>
      </c>
      <c r="K13" s="26" t="s">
        <v>80</v>
      </c>
      <c r="L13" s="26" t="s">
        <v>11</v>
      </c>
      <c r="M13" s="26" t="s">
        <v>11</v>
      </c>
      <c r="N13" s="26" t="s">
        <v>11</v>
      </c>
      <c r="O13" s="26" t="s">
        <v>11</v>
      </c>
      <c r="P13" s="26">
        <v>1105.7530337358403</v>
      </c>
      <c r="Q13" s="26">
        <v>4608.8935122559697</v>
      </c>
      <c r="R13" s="26">
        <v>2552.4936631152718</v>
      </c>
      <c r="S13" s="26">
        <v>1359.7635798372514</v>
      </c>
      <c r="T13" s="26">
        <v>862.26207345158946</v>
      </c>
      <c r="U13" s="26">
        <v>817.48061641724439</v>
      </c>
      <c r="V13" s="26">
        <v>515.24860408837071</v>
      </c>
      <c r="W13" s="26">
        <v>191.86809404241586</v>
      </c>
      <c r="X13" s="26">
        <v>-93.926733373238221</v>
      </c>
      <c r="Y13" s="26">
        <v>-450.68004911344246</v>
      </c>
      <c r="Z13" s="27" t="s">
        <v>80</v>
      </c>
      <c r="AA13" s="26" t="s">
        <v>80</v>
      </c>
      <c r="AB13" s="26" t="s">
        <v>11</v>
      </c>
      <c r="AC13" s="26" t="s">
        <v>11</v>
      </c>
      <c r="AD13" s="26" t="s">
        <v>11</v>
      </c>
      <c r="AE13" s="26" t="s">
        <v>11</v>
      </c>
      <c r="AF13" s="26" t="s">
        <v>11</v>
      </c>
      <c r="AG13" s="26" t="s">
        <v>11</v>
      </c>
      <c r="AH13" s="26" t="s">
        <v>11</v>
      </c>
      <c r="AI13" s="26" t="s">
        <v>11</v>
      </c>
      <c r="AJ13" s="26" t="s">
        <v>11</v>
      </c>
      <c r="AK13" s="26" t="s">
        <v>11</v>
      </c>
      <c r="AL13" s="26" t="s">
        <v>11</v>
      </c>
      <c r="AM13" s="26" t="s">
        <v>11</v>
      </c>
      <c r="AN13" s="26" t="s">
        <v>11</v>
      </c>
      <c r="AO13" s="26">
        <v>90.115737343706755</v>
      </c>
      <c r="AP13" s="26">
        <v>1015.6372963921336</v>
      </c>
      <c r="AQ13" s="26">
        <v>1828.717078804214</v>
      </c>
      <c r="AR13" s="26">
        <v>1575.6061372408469</v>
      </c>
      <c r="AS13" s="26">
        <v>1204.5702962109087</v>
      </c>
      <c r="AT13" s="26">
        <v>1024.5360937396295</v>
      </c>
      <c r="AU13" s="26">
        <v>857.99122783456176</v>
      </c>
      <c r="AV13" s="26">
        <v>669.96634154108062</v>
      </c>
      <c r="AW13" s="26">
        <v>607.61580162315408</v>
      </c>
      <c r="AX13" s="26">
        <v>435.60925197816505</v>
      </c>
      <c r="AY13" s="26">
        <v>316.53852623593235</v>
      </c>
      <c r="AZ13" s="26">
        <v>284.44776359949009</v>
      </c>
      <c r="BA13" s="26">
        <v>270.74131720902733</v>
      </c>
      <c r="BB13" s="26">
        <v>307.07299264307204</v>
      </c>
      <c r="BC13" s="26">
        <v>294.6099859720423</v>
      </c>
      <c r="BD13" s="26">
        <v>275.93247752914715</v>
      </c>
      <c r="BE13" s="26">
        <v>246.93815291605492</v>
      </c>
      <c r="BF13" s="26">
        <v>211.61230383633989</v>
      </c>
      <c r="BG13" s="26">
        <v>174.36610730070689</v>
      </c>
      <c r="BH13" s="26">
        <v>129.27019295132388</v>
      </c>
      <c r="BI13" s="26">
        <v>104.97775541346418</v>
      </c>
      <c r="BJ13" s="26">
        <v>60.321201784749874</v>
      </c>
      <c r="BK13" s="26">
        <v>26.569136844201797</v>
      </c>
      <c r="BL13" s="26" t="s">
        <v>11</v>
      </c>
      <c r="BM13" s="26">
        <v>-26.868670277643695</v>
      </c>
      <c r="BN13" s="26">
        <v>-67.05806309559452</v>
      </c>
      <c r="BO13" s="26">
        <v>-107.25083236046598</v>
      </c>
      <c r="BP13" s="26">
        <v>-150.71010360460934</v>
      </c>
      <c r="BQ13" s="26">
        <v>-192.71911314836714</v>
      </c>
    </row>
    <row r="14" spans="2:79" s="29" customFormat="1" ht="16.5" customHeight="1" x14ac:dyDescent="0.2">
      <c r="B14" s="28" t="str">
        <f t="shared" si="11"/>
        <v>% lostUpside</v>
      </c>
      <c r="C14" s="29" t="s">
        <v>24</v>
      </c>
      <c r="F14" s="29" t="s">
        <v>25</v>
      </c>
      <c r="G14" s="30" t="s">
        <v>11</v>
      </c>
      <c r="H14" s="30">
        <v>0.36141864787503902</v>
      </c>
      <c r="I14" s="30">
        <v>8.9608820404889808E-2</v>
      </c>
      <c r="J14" s="31" t="s">
        <v>80</v>
      </c>
      <c r="K14" s="30" t="s">
        <v>80</v>
      </c>
      <c r="L14" s="30" t="s">
        <v>11</v>
      </c>
      <c r="M14" s="30" t="s">
        <v>11</v>
      </c>
      <c r="N14" s="30" t="s">
        <v>11</v>
      </c>
      <c r="O14" s="30" t="s">
        <v>11</v>
      </c>
      <c r="P14" s="30">
        <v>0.19099125187239388</v>
      </c>
      <c r="Q14" s="30">
        <v>0.62688929484031075</v>
      </c>
      <c r="R14" s="30">
        <v>0.35486122267229575</v>
      </c>
      <c r="S14" s="30">
        <v>0.21576886993779548</v>
      </c>
      <c r="T14" s="30">
        <v>0.1489342627387695</v>
      </c>
      <c r="U14" s="30">
        <v>0.11119151393033255</v>
      </c>
      <c r="V14" s="30">
        <v>7.1632596887170275E-2</v>
      </c>
      <c r="W14" s="30">
        <v>3.0445852825096081E-2</v>
      </c>
      <c r="X14" s="30">
        <v>-1.6223500043794515E-2</v>
      </c>
      <c r="Y14" s="30">
        <v>-6.1300287679901498E-2</v>
      </c>
      <c r="Z14" s="31" t="s">
        <v>80</v>
      </c>
      <c r="AA14" s="30" t="s">
        <v>80</v>
      </c>
      <c r="AB14" s="30" t="s">
        <v>11</v>
      </c>
      <c r="AC14" s="30" t="s">
        <v>11</v>
      </c>
      <c r="AD14" s="30" t="s">
        <v>11</v>
      </c>
      <c r="AE14" s="30" t="s">
        <v>11</v>
      </c>
      <c r="AF14" s="30" t="s">
        <v>11</v>
      </c>
      <c r="AG14" s="30" t="s">
        <v>11</v>
      </c>
      <c r="AH14" s="30" t="s">
        <v>11</v>
      </c>
      <c r="AI14" s="30" t="s">
        <v>11</v>
      </c>
      <c r="AJ14" s="30" t="s">
        <v>11</v>
      </c>
      <c r="AK14" s="30" t="s">
        <v>11</v>
      </c>
      <c r="AL14" s="30" t="s">
        <v>11</v>
      </c>
      <c r="AM14" s="30" t="s">
        <v>11</v>
      </c>
      <c r="AN14" s="30" t="s">
        <v>11</v>
      </c>
      <c r="AO14" s="30">
        <v>5.0000000000000044E-2</v>
      </c>
      <c r="AP14" s="30">
        <v>0.45494444444444437</v>
      </c>
      <c r="AQ14" s="30">
        <v>0.77400000000000002</v>
      </c>
      <c r="AR14" s="30">
        <v>0.63749999999999996</v>
      </c>
      <c r="AS14" s="30">
        <v>0.47999999999999993</v>
      </c>
      <c r="AT14" s="30">
        <v>0.41133782382009892</v>
      </c>
      <c r="AU14" s="30">
        <v>0.35093085544752084</v>
      </c>
      <c r="AV14" s="30">
        <v>0.29786742017212964</v>
      </c>
      <c r="AW14" s="30">
        <v>0.25133156184720168</v>
      </c>
      <c r="AX14" s="30">
        <v>0.21059332495979255</v>
      </c>
      <c r="AY14" s="30">
        <v>0.17500000000000004</v>
      </c>
      <c r="AZ14" s="30">
        <v>0.16270100892893435</v>
      </c>
      <c r="BA14" s="30">
        <v>0.15021866612287937</v>
      </c>
      <c r="BB14" s="30">
        <v>0.13755023819837875</v>
      </c>
      <c r="BC14" s="30">
        <v>0.12469295102305644</v>
      </c>
      <c r="BD14" s="30">
        <v>0.11164398910813722</v>
      </c>
      <c r="BE14" s="30">
        <v>9.8400494991911058E-2</v>
      </c>
      <c r="BF14" s="30">
        <v>8.4959568614005887E-2</v>
      </c>
      <c r="BG14" s="30">
        <v>7.1318266680332587E-2</v>
      </c>
      <c r="BH14" s="30">
        <v>5.7473602018562331E-2</v>
      </c>
      <c r="BI14" s="30">
        <v>4.3422542923995722E-2</v>
      </c>
      <c r="BJ14" s="30">
        <v>2.9162012495679956E-2</v>
      </c>
      <c r="BK14" s="30">
        <v>1.4688887962629016E-2</v>
      </c>
      <c r="BL14" s="30" t="s">
        <v>11</v>
      </c>
      <c r="BM14" s="30">
        <v>-1.4907867964928823E-2</v>
      </c>
      <c r="BN14" s="30">
        <v>-3.0037980457116698E-2</v>
      </c>
      <c r="BO14" s="30">
        <v>-4.5393650668632546E-2</v>
      </c>
      <c r="BP14" s="30">
        <v>-6.0978241184174831E-2</v>
      </c>
      <c r="BQ14" s="30">
        <v>-7.6795164717410103E-2</v>
      </c>
    </row>
    <row r="15" spans="2:79" s="33" customFormat="1" ht="16.5" customHeight="1" x14ac:dyDescent="0.2">
      <c r="B15" s="32" t="str">
        <f t="shared" si="11"/>
        <v>Lost jobsUpside</v>
      </c>
      <c r="C15" s="33" t="s">
        <v>26</v>
      </c>
      <c r="F15" s="33" t="s">
        <v>27</v>
      </c>
      <c r="G15" s="34" t="s">
        <v>11</v>
      </c>
      <c r="H15" s="34">
        <v>60421.348305797917</v>
      </c>
      <c r="I15" s="34">
        <v>14980.648565835856</v>
      </c>
      <c r="J15" s="35" t="s">
        <v>80</v>
      </c>
      <c r="K15" s="34" t="s">
        <v>80</v>
      </c>
      <c r="L15" s="34" t="s">
        <v>11</v>
      </c>
      <c r="M15" s="34" t="s">
        <v>11</v>
      </c>
      <c r="N15" s="34" t="s">
        <v>11</v>
      </c>
      <c r="O15" s="34" t="s">
        <v>11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5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</row>
    <row r="16" spans="2:79" s="37" customFormat="1" ht="16.5" customHeight="1" x14ac:dyDescent="0.2">
      <c r="B16" s="36" t="str">
        <f t="shared" si="11"/>
        <v>Lost wagesUpside</v>
      </c>
      <c r="C16" s="37" t="s">
        <v>28</v>
      </c>
      <c r="F16" s="37" t="s">
        <v>28</v>
      </c>
      <c r="G16" s="26" t="s">
        <v>11</v>
      </c>
      <c r="H16" s="26">
        <v>2246.6233001208911</v>
      </c>
      <c r="I16" s="26">
        <v>557.01958103606057</v>
      </c>
      <c r="J16" s="27" t="s">
        <v>80</v>
      </c>
      <c r="K16" s="26" t="s">
        <v>80</v>
      </c>
      <c r="L16" s="26" t="s">
        <v>11</v>
      </c>
      <c r="M16" s="26" t="s">
        <v>11</v>
      </c>
      <c r="N16" s="26" t="s">
        <v>11</v>
      </c>
      <c r="O16" s="26" t="s">
        <v>11</v>
      </c>
      <c r="P16" s="26">
        <v>258.04875422388682</v>
      </c>
      <c r="Q16" s="26">
        <v>1075.5740141811182</v>
      </c>
      <c r="R16" s="26">
        <v>595.67352730285529</v>
      </c>
      <c r="S16" s="26">
        <v>317.32700441303098</v>
      </c>
      <c r="T16" s="26">
        <v>201.22545186870707</v>
      </c>
      <c r="U16" s="26">
        <v>190.77483690543505</v>
      </c>
      <c r="V16" s="26">
        <v>120.24317939367653</v>
      </c>
      <c r="W16" s="26">
        <v>44.776112868241974</v>
      </c>
      <c r="X16" s="26">
        <v>-21.919611157109038</v>
      </c>
      <c r="Y16" s="26">
        <v>-105.15036493742772</v>
      </c>
      <c r="Z16" s="27" t="s">
        <v>80</v>
      </c>
      <c r="AA16" s="26" t="s">
        <v>80</v>
      </c>
      <c r="AB16" s="26" t="s">
        <v>11</v>
      </c>
      <c r="AC16" s="26" t="s">
        <v>11</v>
      </c>
      <c r="AD16" s="26" t="s">
        <v>11</v>
      </c>
      <c r="AE16" s="26" t="s">
        <v>11</v>
      </c>
      <c r="AF16" s="26" t="s">
        <v>11</v>
      </c>
      <c r="AG16" s="26" t="s">
        <v>11</v>
      </c>
      <c r="AH16" s="26" t="s">
        <v>11</v>
      </c>
      <c r="AI16" s="26" t="s">
        <v>11</v>
      </c>
      <c r="AJ16" s="26" t="s">
        <v>11</v>
      </c>
      <c r="AK16" s="26" t="s">
        <v>11</v>
      </c>
      <c r="AL16" s="26" t="s">
        <v>11</v>
      </c>
      <c r="AM16" s="26" t="s">
        <v>11</v>
      </c>
      <c r="AN16" s="26" t="s">
        <v>11</v>
      </c>
      <c r="AO16" s="26">
        <v>21.030241878645267</v>
      </c>
      <c r="AP16" s="26">
        <v>237.01851234524156</v>
      </c>
      <c r="AQ16" s="26">
        <v>426.76632992725507</v>
      </c>
      <c r="AR16" s="26">
        <v>367.69801977286903</v>
      </c>
      <c r="AS16" s="26">
        <v>281.10966448099401</v>
      </c>
      <c r="AT16" s="26">
        <v>239.09521799248165</v>
      </c>
      <c r="AU16" s="26">
        <v>200.22876783770508</v>
      </c>
      <c r="AV16" s="26">
        <v>156.34954147266859</v>
      </c>
      <c r="AW16" s="26">
        <v>141.79884284455943</v>
      </c>
      <c r="AX16" s="26">
        <v>101.65780366126363</v>
      </c>
      <c r="AY16" s="26">
        <v>73.87035790720789</v>
      </c>
      <c r="AZ16" s="26">
        <v>66.381360755239257</v>
      </c>
      <c r="BA16" s="26">
        <v>63.182697665032109</v>
      </c>
      <c r="BB16" s="26">
        <v>71.661393448435732</v>
      </c>
      <c r="BC16" s="26">
        <v>68.752910950786514</v>
      </c>
      <c r="BD16" s="26">
        <v>64.3941548464405</v>
      </c>
      <c r="BE16" s="26">
        <v>57.627771108208023</v>
      </c>
      <c r="BF16" s="26">
        <v>49.383804264975986</v>
      </c>
      <c r="BG16" s="26">
        <v>40.691687379593553</v>
      </c>
      <c r="BH16" s="26">
        <v>30.167687749106985</v>
      </c>
      <c r="BI16" s="26">
        <v>24.498579862938772</v>
      </c>
      <c r="BJ16" s="26">
        <v>14.077113513541585</v>
      </c>
      <c r="BK16" s="26">
        <v>6.2004194917616164</v>
      </c>
      <c r="BL16" s="26" t="s">
        <v>11</v>
      </c>
      <c r="BM16" s="26">
        <v>-6.2703213839472003</v>
      </c>
      <c r="BN16" s="26">
        <v>-15.649289773161836</v>
      </c>
      <c r="BO16" s="26">
        <v>-25.029046121256073</v>
      </c>
      <c r="BP16" s="26">
        <v>-35.171103580632945</v>
      </c>
      <c r="BQ16" s="26">
        <v>-44.950215235538707</v>
      </c>
    </row>
    <row r="17" spans="2:69" s="37" customFormat="1" ht="16.5" customHeight="1" x14ac:dyDescent="0.2">
      <c r="B17" s="36" t="str">
        <f t="shared" si="11"/>
        <v>Lost state taxesUpside</v>
      </c>
      <c r="C17" s="37" t="s">
        <v>29</v>
      </c>
      <c r="F17" s="37" t="s">
        <v>29</v>
      </c>
      <c r="G17" s="26" t="s">
        <v>11</v>
      </c>
      <c r="H17" s="26">
        <v>401.33176033233622</v>
      </c>
      <c r="I17" s="26">
        <v>99.504731827874053</v>
      </c>
      <c r="J17" s="27" t="s">
        <v>80</v>
      </c>
      <c r="K17" s="26" t="s">
        <v>80</v>
      </c>
      <c r="L17" s="26" t="s">
        <v>11</v>
      </c>
      <c r="M17" s="26" t="s">
        <v>11</v>
      </c>
      <c r="N17" s="26" t="s">
        <v>11</v>
      </c>
      <c r="O17" s="26" t="s">
        <v>11</v>
      </c>
      <c r="P17" s="26">
        <v>46.09725216446661</v>
      </c>
      <c r="Q17" s="26">
        <v>192.138135688256</v>
      </c>
      <c r="R17" s="26">
        <v>106.40978631484988</v>
      </c>
      <c r="S17" s="26">
        <v>56.686586164763725</v>
      </c>
      <c r="T17" s="26">
        <v>35.946464553177393</v>
      </c>
      <c r="U17" s="26">
        <v>34.079590075582622</v>
      </c>
      <c r="V17" s="26">
        <v>21.479972566573291</v>
      </c>
      <c r="W17" s="26">
        <v>7.9987046325407345</v>
      </c>
      <c r="X17" s="26">
        <v>-3.9156702999606194</v>
      </c>
      <c r="Y17" s="26">
        <v>-18.785192969077578</v>
      </c>
      <c r="Z17" s="27" t="s">
        <v>80</v>
      </c>
      <c r="AA17" s="26" t="s">
        <v>80</v>
      </c>
      <c r="AB17" s="26" t="s">
        <v>11</v>
      </c>
      <c r="AC17" s="26" t="s">
        <v>11</v>
      </c>
      <c r="AD17" s="26" t="s">
        <v>11</v>
      </c>
      <c r="AE17" s="26" t="s">
        <v>11</v>
      </c>
      <c r="AF17" s="26" t="s">
        <v>11</v>
      </c>
      <c r="AG17" s="26" t="s">
        <v>11</v>
      </c>
      <c r="AH17" s="26" t="s">
        <v>11</v>
      </c>
      <c r="AI17" s="26" t="s">
        <v>11</v>
      </c>
      <c r="AJ17" s="26" t="s">
        <v>11</v>
      </c>
      <c r="AK17" s="26" t="s">
        <v>11</v>
      </c>
      <c r="AL17" s="26" t="s">
        <v>11</v>
      </c>
      <c r="AM17" s="26" t="s">
        <v>11</v>
      </c>
      <c r="AN17" s="26" t="s">
        <v>11</v>
      </c>
      <c r="AO17" s="26">
        <v>3.7567953616956427</v>
      </c>
      <c r="AP17" s="26">
        <v>42.340456802770966</v>
      </c>
      <c r="AQ17" s="26">
        <v>76.236582443999197</v>
      </c>
      <c r="AR17" s="26">
        <v>65.684751661846903</v>
      </c>
      <c r="AS17" s="26">
        <v>50.2168015824099</v>
      </c>
      <c r="AT17" s="26">
        <v>42.711434853721542</v>
      </c>
      <c r="AU17" s="26">
        <v>35.768419147596646</v>
      </c>
      <c r="AV17" s="26">
        <v>27.929932313531697</v>
      </c>
      <c r="AW17" s="26">
        <v>25.330628062494092</v>
      </c>
      <c r="AX17" s="26">
        <v>18.159922623743185</v>
      </c>
      <c r="AY17" s="26">
        <v>13.196035478526449</v>
      </c>
      <c r="AZ17" s="26">
        <v>11.858217781201894</v>
      </c>
      <c r="BA17" s="26">
        <v>11.286815762610782</v>
      </c>
      <c r="BB17" s="26">
        <v>12.801431009364713</v>
      </c>
      <c r="BC17" s="26">
        <v>12.281866202654777</v>
      </c>
      <c r="BD17" s="26">
        <v>11.50322776330343</v>
      </c>
      <c r="BE17" s="26">
        <v>10.294496109624413</v>
      </c>
      <c r="BF17" s="26">
        <v>8.8218123156222337</v>
      </c>
      <c r="BG17" s="26">
        <v>7.269072000662784</v>
      </c>
      <c r="BH17" s="26">
        <v>5.3890882502882738</v>
      </c>
      <c r="BI17" s="26">
        <v>4.3763715000670018</v>
      </c>
      <c r="BJ17" s="26">
        <v>2.5147040656454318</v>
      </c>
      <c r="BK17" s="26">
        <v>1.1076290668283002</v>
      </c>
      <c r="BL17" s="26" t="s">
        <v>11</v>
      </c>
      <c r="BM17" s="26">
        <v>-1.1201161844683123</v>
      </c>
      <c r="BN17" s="26">
        <v>-2.7955541154923074</v>
      </c>
      <c r="BO17" s="26">
        <v>-4.471132805727783</v>
      </c>
      <c r="BP17" s="26">
        <v>-6.2828872611117346</v>
      </c>
      <c r="BQ17" s="26">
        <v>-8.03117290223806</v>
      </c>
    </row>
    <row r="18" spans="2:69" s="37" customFormat="1" ht="16.5" customHeight="1" x14ac:dyDescent="0.2">
      <c r="B18" s="36" t="str">
        <f t="shared" si="11"/>
        <v>Lost local taxesUpside</v>
      </c>
      <c r="C18" s="37" t="s">
        <v>30</v>
      </c>
      <c r="F18" s="37" t="s">
        <v>30</v>
      </c>
      <c r="G18" s="26" t="s">
        <v>11</v>
      </c>
      <c r="H18" s="26">
        <v>261.41044771559609</v>
      </c>
      <c r="I18" s="26">
        <v>64.813152279314039</v>
      </c>
      <c r="J18" s="27" t="s">
        <v>80</v>
      </c>
      <c r="K18" s="26" t="s">
        <v>80</v>
      </c>
      <c r="L18" s="26" t="s">
        <v>11</v>
      </c>
      <c r="M18" s="26" t="s">
        <v>11</v>
      </c>
      <c r="N18" s="26" t="s">
        <v>11</v>
      </c>
      <c r="O18" s="26" t="s">
        <v>11</v>
      </c>
      <c r="P18" s="26">
        <v>30.025790425341096</v>
      </c>
      <c r="Q18" s="26">
        <v>125.15061362677818</v>
      </c>
      <c r="R18" s="26">
        <v>69.31081123221179</v>
      </c>
      <c r="S18" s="26">
        <v>36.923232431265035</v>
      </c>
      <c r="T18" s="26">
        <v>23.413998894225536</v>
      </c>
      <c r="U18" s="26">
        <v>22.197996221990604</v>
      </c>
      <c r="V18" s="26">
        <v>13.991140997405445</v>
      </c>
      <c r="W18" s="26">
        <v>5.2100161656924655</v>
      </c>
      <c r="X18" s="26">
        <v>-2.5505011748179216</v>
      </c>
      <c r="Y18" s="26">
        <v>-12.237836380013402</v>
      </c>
      <c r="Z18" s="27" t="s">
        <v>80</v>
      </c>
      <c r="AA18" s="26" t="s">
        <v>80</v>
      </c>
      <c r="AB18" s="26" t="s">
        <v>11</v>
      </c>
      <c r="AC18" s="26" t="s">
        <v>11</v>
      </c>
      <c r="AD18" s="26" t="s">
        <v>11</v>
      </c>
      <c r="AE18" s="26" t="s">
        <v>11</v>
      </c>
      <c r="AF18" s="26" t="s">
        <v>11</v>
      </c>
      <c r="AG18" s="26" t="s">
        <v>11</v>
      </c>
      <c r="AH18" s="26" t="s">
        <v>11</v>
      </c>
      <c r="AI18" s="26" t="s">
        <v>11</v>
      </c>
      <c r="AJ18" s="26" t="s">
        <v>11</v>
      </c>
      <c r="AK18" s="26" t="s">
        <v>11</v>
      </c>
      <c r="AL18" s="26" t="s">
        <v>11</v>
      </c>
      <c r="AM18" s="26" t="s">
        <v>11</v>
      </c>
      <c r="AN18" s="26" t="s">
        <v>11</v>
      </c>
      <c r="AO18" s="26">
        <v>2.4470167939449907</v>
      </c>
      <c r="AP18" s="26">
        <v>27.578773631396107</v>
      </c>
      <c r="AQ18" s="26">
        <v>49.65726892008216</v>
      </c>
      <c r="AR18" s="26">
        <v>42.784254916163093</v>
      </c>
      <c r="AS18" s="26">
        <v>32.709089790532929</v>
      </c>
      <c r="AT18" s="26">
        <v>27.820412963183205</v>
      </c>
      <c r="AU18" s="26">
        <v>23.298027685896482</v>
      </c>
      <c r="AV18" s="26">
        <v>18.192370583132103</v>
      </c>
      <c r="AW18" s="26">
        <v>16.499294292708132</v>
      </c>
      <c r="AX18" s="26">
        <v>11.828601602878916</v>
      </c>
      <c r="AY18" s="26">
        <v>8.5953365356779834</v>
      </c>
      <c r="AZ18" s="26">
        <v>7.7239389594436423</v>
      </c>
      <c r="BA18" s="26">
        <v>7.3517519753340199</v>
      </c>
      <c r="BB18" s="26">
        <v>8.3383079594478726</v>
      </c>
      <c r="BC18" s="26">
        <v>7.9998855315123363</v>
      </c>
      <c r="BD18" s="26">
        <v>7.49271355272138</v>
      </c>
      <c r="BE18" s="26">
        <v>6.7053971377568855</v>
      </c>
      <c r="BF18" s="26">
        <v>5.746153519422716</v>
      </c>
      <c r="BG18" s="26">
        <v>4.7347644866098522</v>
      </c>
      <c r="BH18" s="26">
        <v>3.5102229913728777</v>
      </c>
      <c r="BI18" s="26">
        <v>2.8505823517554107</v>
      </c>
      <c r="BJ18" s="26">
        <v>1.6379713260875366</v>
      </c>
      <c r="BK18" s="26">
        <v>0.72146248784951827</v>
      </c>
      <c r="BL18" s="26" t="s">
        <v>11</v>
      </c>
      <c r="BM18" s="26">
        <v>-0.72959606544190658</v>
      </c>
      <c r="BN18" s="26">
        <v>-1.8209051093760151</v>
      </c>
      <c r="BO18" s="26">
        <v>-2.912305837876684</v>
      </c>
      <c r="BP18" s="26">
        <v>-4.0924056708439398</v>
      </c>
      <c r="BQ18" s="26">
        <v>-5.2331248712927785</v>
      </c>
    </row>
    <row r="19" spans="2:69" x14ac:dyDescent="0.25">
      <c r="B19" s="6" t="str">
        <f t="shared" si="11"/>
        <v>Upside</v>
      </c>
      <c r="G19" s="38" t="s">
        <v>80</v>
      </c>
      <c r="H19" s="38" t="s">
        <v>80</v>
      </c>
      <c r="I19" s="38" t="s">
        <v>80</v>
      </c>
      <c r="J19" s="39" t="s">
        <v>80</v>
      </c>
      <c r="K19" s="38" t="s">
        <v>80</v>
      </c>
      <c r="L19" s="38" t="s">
        <v>80</v>
      </c>
      <c r="M19" s="38" t="s">
        <v>80</v>
      </c>
      <c r="N19" s="38" t="s">
        <v>80</v>
      </c>
      <c r="O19" s="38" t="s">
        <v>80</v>
      </c>
      <c r="P19" s="38" t="s">
        <v>80</v>
      </c>
      <c r="Q19" s="38" t="s">
        <v>80</v>
      </c>
      <c r="R19" s="38" t="s">
        <v>80</v>
      </c>
      <c r="S19" s="38" t="s">
        <v>80</v>
      </c>
      <c r="T19" s="38" t="s">
        <v>80</v>
      </c>
      <c r="U19" s="38" t="s">
        <v>80</v>
      </c>
      <c r="V19" s="38" t="s">
        <v>80</v>
      </c>
      <c r="W19" s="38" t="s">
        <v>80</v>
      </c>
      <c r="X19" s="38"/>
      <c r="Y19" s="38"/>
      <c r="Z19" s="39" t="s">
        <v>80</v>
      </c>
      <c r="AA19" s="38" t="s">
        <v>80</v>
      </c>
      <c r="AB19" s="38" t="s">
        <v>80</v>
      </c>
      <c r="AC19" s="38" t="s">
        <v>80</v>
      </c>
      <c r="AD19" s="38" t="s">
        <v>80</v>
      </c>
      <c r="AE19" s="38" t="s">
        <v>80</v>
      </c>
      <c r="AF19" s="38" t="s">
        <v>80</v>
      </c>
      <c r="AG19" s="38" t="s">
        <v>80</v>
      </c>
      <c r="AH19" s="38" t="s">
        <v>80</v>
      </c>
      <c r="AI19" s="38" t="s">
        <v>80</v>
      </c>
      <c r="AJ19" s="38" t="s">
        <v>80</v>
      </c>
      <c r="AK19" s="38" t="s">
        <v>80</v>
      </c>
      <c r="AL19" s="38" t="s">
        <v>80</v>
      </c>
      <c r="AM19" s="38" t="s">
        <v>80</v>
      </c>
      <c r="AN19" s="38" t="s">
        <v>80</v>
      </c>
      <c r="AO19" s="38" t="s">
        <v>80</v>
      </c>
      <c r="AP19" s="38" t="s">
        <v>80</v>
      </c>
      <c r="AQ19" s="38" t="s">
        <v>80</v>
      </c>
      <c r="AR19" s="38" t="s">
        <v>80</v>
      </c>
      <c r="AS19" s="38" t="s">
        <v>80</v>
      </c>
      <c r="AT19" s="38" t="s">
        <v>80</v>
      </c>
      <c r="AU19" s="38" t="s">
        <v>80</v>
      </c>
      <c r="AV19" s="38" t="s">
        <v>80</v>
      </c>
      <c r="AW19" s="38" t="s">
        <v>80</v>
      </c>
      <c r="AX19" s="38" t="s">
        <v>80</v>
      </c>
      <c r="AY19" s="38" t="s">
        <v>80</v>
      </c>
      <c r="AZ19" s="38" t="s">
        <v>80</v>
      </c>
      <c r="BA19" s="38" t="s">
        <v>80</v>
      </c>
      <c r="BB19" s="38" t="s">
        <v>80</v>
      </c>
      <c r="BC19" s="38" t="s">
        <v>80</v>
      </c>
      <c r="BD19" s="38" t="s">
        <v>80</v>
      </c>
      <c r="BE19" s="38" t="s">
        <v>80</v>
      </c>
      <c r="BF19" s="38" t="s">
        <v>80</v>
      </c>
      <c r="BG19" s="38" t="s">
        <v>80</v>
      </c>
      <c r="BH19" s="38" t="s">
        <v>80</v>
      </c>
      <c r="BI19" s="38" t="s">
        <v>80</v>
      </c>
      <c r="BJ19" s="38" t="s">
        <v>80</v>
      </c>
      <c r="BK19" s="38" t="s">
        <v>80</v>
      </c>
      <c r="BL19" s="38" t="s">
        <v>80</v>
      </c>
      <c r="BM19" s="38" t="s">
        <v>80</v>
      </c>
      <c r="BN19" s="38" t="s">
        <v>80</v>
      </c>
      <c r="BO19" s="38" t="s">
        <v>80</v>
      </c>
      <c r="BP19" s="38" t="s">
        <v>80</v>
      </c>
      <c r="BQ19" s="38" t="s">
        <v>80</v>
      </c>
    </row>
    <row r="20" spans="2:69" x14ac:dyDescent="0.25">
      <c r="E20" s="11"/>
      <c r="F20" s="11"/>
      <c r="G20" s="11"/>
      <c r="H20" s="11"/>
      <c r="I20" s="11"/>
      <c r="J20" s="12"/>
      <c r="K20" s="11"/>
      <c r="L20" s="13"/>
      <c r="M20" s="13"/>
      <c r="N20" s="13"/>
      <c r="O20" s="14"/>
      <c r="P20" s="13">
        <v>2020</v>
      </c>
      <c r="Q20" s="13"/>
      <c r="R20" s="15"/>
      <c r="S20" s="16"/>
      <c r="T20" s="15">
        <v>2021</v>
      </c>
      <c r="U20" s="15"/>
      <c r="V20" s="15"/>
      <c r="W20" s="16"/>
      <c r="X20" s="15">
        <v>2022</v>
      </c>
      <c r="Y20" s="15"/>
      <c r="Z20" s="17"/>
      <c r="AA20" s="18"/>
      <c r="AB20" s="15">
        <v>2019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9">
        <v>0</v>
      </c>
      <c r="AN20" s="15">
        <v>2020</v>
      </c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6"/>
      <c r="AZ20" s="15">
        <v>2021</v>
      </c>
      <c r="BA20" s="15"/>
      <c r="BB20" s="15"/>
      <c r="BC20" s="15"/>
      <c r="BD20" s="15"/>
      <c r="BE20" s="15"/>
      <c r="BF20" s="15"/>
      <c r="BG20" s="15"/>
      <c r="BH20" s="13"/>
      <c r="BI20" s="13"/>
      <c r="BJ20" s="13"/>
      <c r="BK20" s="16"/>
      <c r="BL20" s="15">
        <v>2022</v>
      </c>
      <c r="BM20" s="15"/>
      <c r="BN20" s="15"/>
      <c r="BO20" s="15"/>
      <c r="BP20" s="15"/>
      <c r="BQ20" s="15"/>
    </row>
    <row r="21" spans="2:69" ht="15.75" x14ac:dyDescent="0.25">
      <c r="B21" s="6" t="str">
        <f>C21&amp;$C$9</f>
        <v>Upside</v>
      </c>
      <c r="E21" s="20" t="s">
        <v>31</v>
      </c>
      <c r="F21" s="20"/>
      <c r="G21" s="21">
        <f>G10</f>
        <v>2019</v>
      </c>
      <c r="H21" s="21">
        <v>2020</v>
      </c>
      <c r="I21" s="21">
        <v>2021</v>
      </c>
      <c r="J21" s="22"/>
      <c r="K21" s="21"/>
      <c r="L21" s="21" t="s">
        <v>64</v>
      </c>
      <c r="M21" s="21" t="s">
        <v>65</v>
      </c>
      <c r="N21" s="21" t="s">
        <v>66</v>
      </c>
      <c r="O21" s="23" t="s">
        <v>67</v>
      </c>
      <c r="P21" s="21" t="s">
        <v>64</v>
      </c>
      <c r="Q21" s="21" t="s">
        <v>65</v>
      </c>
      <c r="R21" s="21" t="s">
        <v>66</v>
      </c>
      <c r="S21" s="24" t="s">
        <v>67</v>
      </c>
      <c r="T21" s="21" t="s">
        <v>64</v>
      </c>
      <c r="U21" s="21" t="s">
        <v>65</v>
      </c>
      <c r="V21" s="21" t="s">
        <v>66</v>
      </c>
      <c r="W21" s="24" t="s">
        <v>67</v>
      </c>
      <c r="X21" s="21" t="s">
        <v>64</v>
      </c>
      <c r="Y21" s="21" t="s">
        <v>65</v>
      </c>
      <c r="Z21" s="22"/>
      <c r="AA21" s="21"/>
      <c r="AB21" s="21" t="s">
        <v>68</v>
      </c>
      <c r="AC21" s="21" t="s">
        <v>69</v>
      </c>
      <c r="AD21" s="21" t="s">
        <v>70</v>
      </c>
      <c r="AE21" s="21" t="s">
        <v>71</v>
      </c>
      <c r="AF21" s="21" t="s">
        <v>72</v>
      </c>
      <c r="AG21" s="21" t="s">
        <v>73</v>
      </c>
      <c r="AH21" s="21" t="s">
        <v>74</v>
      </c>
      <c r="AI21" s="21" t="s">
        <v>75</v>
      </c>
      <c r="AJ21" s="21" t="s">
        <v>76</v>
      </c>
      <c r="AK21" s="21" t="s">
        <v>77</v>
      </c>
      <c r="AL21" s="21" t="s">
        <v>78</v>
      </c>
      <c r="AM21" s="23" t="s">
        <v>79</v>
      </c>
      <c r="AN21" s="21" t="s">
        <v>68</v>
      </c>
      <c r="AO21" s="21" t="s">
        <v>69</v>
      </c>
      <c r="AP21" s="21" t="s">
        <v>70</v>
      </c>
      <c r="AQ21" s="21" t="s">
        <v>71</v>
      </c>
      <c r="AR21" s="21" t="s">
        <v>72</v>
      </c>
      <c r="AS21" s="21" t="s">
        <v>73</v>
      </c>
      <c r="AT21" s="21" t="s">
        <v>74</v>
      </c>
      <c r="AU21" s="21" t="s">
        <v>75</v>
      </c>
      <c r="AV21" s="21" t="s">
        <v>76</v>
      </c>
      <c r="AW21" s="21" t="s">
        <v>77</v>
      </c>
      <c r="AX21" s="21" t="s">
        <v>78</v>
      </c>
      <c r="AY21" s="24" t="s">
        <v>79</v>
      </c>
      <c r="AZ21" s="21" t="s">
        <v>68</v>
      </c>
      <c r="BA21" s="21" t="s">
        <v>69</v>
      </c>
      <c r="BB21" s="21" t="s">
        <v>70</v>
      </c>
      <c r="BC21" s="21" t="s">
        <v>71</v>
      </c>
      <c r="BD21" s="21" t="s">
        <v>72</v>
      </c>
      <c r="BE21" s="21" t="s">
        <v>73</v>
      </c>
      <c r="BF21" s="21" t="s">
        <v>74</v>
      </c>
      <c r="BG21" s="21" t="s">
        <v>75</v>
      </c>
      <c r="BH21" s="21" t="s">
        <v>76</v>
      </c>
      <c r="BI21" s="21" t="s">
        <v>77</v>
      </c>
      <c r="BJ21" s="21" t="s">
        <v>78</v>
      </c>
      <c r="BK21" s="24" t="s">
        <v>79</v>
      </c>
      <c r="BL21" s="21" t="s">
        <v>68</v>
      </c>
      <c r="BM21" s="21" t="s">
        <v>69</v>
      </c>
      <c r="BN21" s="21" t="s">
        <v>70</v>
      </c>
      <c r="BO21" s="21" t="s">
        <v>71</v>
      </c>
      <c r="BP21" s="21" t="s">
        <v>72</v>
      </c>
      <c r="BQ21" s="21" t="s">
        <v>73</v>
      </c>
    </row>
    <row r="22" spans="2:69" x14ac:dyDescent="0.25">
      <c r="B22" s="6" t="str">
        <f>C22&amp;$C$9</f>
        <v>Upside</v>
      </c>
      <c r="F22" s="40" t="s">
        <v>32</v>
      </c>
      <c r="G22" s="7" t="str">
        <f t="shared" ref="G22" si="12">IF(IFERROR(INDEX(MemphisData,MATCH($B22,MemphisIndicators,0),MATCH(G$5,MemphisDates,0)),"")=0,"--",IFERROR(INDEX(MemphisData,MATCH($B22,MemphisIndicators,0),MATCH(G$5,MemphisDates,0)),""))</f>
        <v/>
      </c>
      <c r="H22" s="7" t="s">
        <v>80</v>
      </c>
      <c r="I22" s="7" t="s">
        <v>80</v>
      </c>
      <c r="J22" s="41" t="s">
        <v>80</v>
      </c>
      <c r="K22" s="7" t="s">
        <v>80</v>
      </c>
      <c r="L22" s="7" t="s">
        <v>80</v>
      </c>
      <c r="M22" s="7" t="s">
        <v>80</v>
      </c>
      <c r="N22" s="7" t="s">
        <v>80</v>
      </c>
      <c r="O22" s="7" t="s">
        <v>80</v>
      </c>
      <c r="P22" s="7" t="s">
        <v>80</v>
      </c>
      <c r="Q22" s="7" t="s">
        <v>80</v>
      </c>
      <c r="R22" s="7" t="s">
        <v>80</v>
      </c>
      <c r="S22" s="7" t="s">
        <v>80</v>
      </c>
      <c r="T22" s="7" t="s">
        <v>80</v>
      </c>
      <c r="U22" s="7" t="s">
        <v>80</v>
      </c>
      <c r="V22" s="7" t="s">
        <v>80</v>
      </c>
      <c r="W22" s="7" t="s">
        <v>80</v>
      </c>
      <c r="Z22" s="41" t="s">
        <v>80</v>
      </c>
      <c r="AA22" s="7" t="s">
        <v>80</v>
      </c>
      <c r="AB22" s="7" t="s">
        <v>80</v>
      </c>
      <c r="AC22" s="7" t="s">
        <v>80</v>
      </c>
      <c r="AD22" s="7" t="s">
        <v>80</v>
      </c>
      <c r="AE22" s="7" t="s">
        <v>80</v>
      </c>
      <c r="AF22" s="7" t="s">
        <v>80</v>
      </c>
      <c r="AG22" s="7" t="s">
        <v>80</v>
      </c>
      <c r="AH22" s="7" t="s">
        <v>80</v>
      </c>
      <c r="AI22" s="7" t="s">
        <v>80</v>
      </c>
      <c r="AJ22" s="7" t="s">
        <v>80</v>
      </c>
      <c r="AK22" s="7" t="s">
        <v>80</v>
      </c>
      <c r="AL22" s="7" t="s">
        <v>80</v>
      </c>
      <c r="AM22" s="7" t="s">
        <v>80</v>
      </c>
      <c r="AN22" s="7" t="s">
        <v>80</v>
      </c>
      <c r="AO22" s="7" t="s">
        <v>80</v>
      </c>
      <c r="AP22" s="7" t="s">
        <v>80</v>
      </c>
      <c r="AQ22" s="7" t="s">
        <v>80</v>
      </c>
      <c r="AR22" s="7" t="s">
        <v>80</v>
      </c>
      <c r="AS22" s="7" t="s">
        <v>80</v>
      </c>
      <c r="AT22" s="7" t="s">
        <v>80</v>
      </c>
      <c r="AU22" s="7" t="s">
        <v>80</v>
      </c>
      <c r="AV22" s="7" t="s">
        <v>80</v>
      </c>
      <c r="AW22" s="7" t="s">
        <v>80</v>
      </c>
      <c r="AX22" s="7" t="s">
        <v>80</v>
      </c>
      <c r="AY22" s="7" t="s">
        <v>80</v>
      </c>
      <c r="AZ22" s="7" t="s">
        <v>80</v>
      </c>
      <c r="BA22" s="7" t="s">
        <v>80</v>
      </c>
      <c r="BB22" s="7" t="s">
        <v>80</v>
      </c>
      <c r="BC22" s="7" t="s">
        <v>80</v>
      </c>
      <c r="BD22" s="7" t="s">
        <v>80</v>
      </c>
      <c r="BE22" s="7" t="s">
        <v>80</v>
      </c>
      <c r="BF22" s="7" t="s">
        <v>80</v>
      </c>
      <c r="BG22" s="7" t="s">
        <v>80</v>
      </c>
      <c r="BH22" s="7" t="s">
        <v>80</v>
      </c>
      <c r="BI22" s="7" t="s">
        <v>80</v>
      </c>
      <c r="BJ22" s="7" t="s">
        <v>80</v>
      </c>
      <c r="BK22" s="7" t="s">
        <v>80</v>
      </c>
    </row>
    <row r="23" spans="2:69" ht="16.5" customHeight="1" x14ac:dyDescent="0.25">
      <c r="B23" s="6" t="str">
        <f>C23</f>
        <v>2019room demand</v>
      </c>
      <c r="C23" s="25" t="s">
        <v>33</v>
      </c>
      <c r="F23" s="42" t="str">
        <f>$F$31</f>
        <v>Room demand (millions)</v>
      </c>
      <c r="G23" s="43">
        <v>36.272339379325274</v>
      </c>
      <c r="H23" s="43">
        <v>36.220311678571413</v>
      </c>
      <c r="I23" s="43">
        <v>36.220311678571413</v>
      </c>
      <c r="J23" s="44"/>
      <c r="K23" s="43"/>
      <c r="L23" s="43">
        <v>7.6108426081085838</v>
      </c>
      <c r="M23" s="43">
        <v>10.116183936580432</v>
      </c>
      <c r="N23" s="43">
        <v>10.001886311705904</v>
      </c>
      <c r="O23" s="43">
        <v>8.4913988221764924</v>
      </c>
      <c r="P23" s="43">
        <v>7.6108426081085838</v>
      </c>
      <c r="Q23" s="43">
        <v>10.116183936580432</v>
      </c>
      <c r="R23" s="43">
        <v>10.001886311705904</v>
      </c>
      <c r="S23" s="43">
        <v>8.4913988221764924</v>
      </c>
      <c r="T23" s="43">
        <v>7.6108426081085838</v>
      </c>
      <c r="U23" s="43">
        <v>10.116183936580432</v>
      </c>
      <c r="V23" s="43">
        <v>10.001886311705904</v>
      </c>
      <c r="W23" s="43">
        <v>8.4913988221764924</v>
      </c>
      <c r="X23" s="43">
        <v>7.6108426081085838</v>
      </c>
      <c r="Y23" s="43">
        <v>10.116183936580432</v>
      </c>
      <c r="Z23" s="44"/>
      <c r="AA23" s="43"/>
      <c r="AB23" s="43">
        <v>2.2269631381908614</v>
      </c>
      <c r="AC23" s="43">
        <v>2.3037388557588869</v>
      </c>
      <c r="AD23" s="43">
        <v>3.080140614158835</v>
      </c>
      <c r="AE23" s="43">
        <v>3.258811966459795</v>
      </c>
      <c r="AF23" s="43">
        <v>3.3977727712706374</v>
      </c>
      <c r="AG23" s="43">
        <v>3.4595991988500008</v>
      </c>
      <c r="AH23" s="43">
        <v>3.503674629301905</v>
      </c>
      <c r="AI23" s="43">
        <v>3.4485415273099238</v>
      </c>
      <c r="AJ23" s="43">
        <v>3.0496701550940757</v>
      </c>
      <c r="AK23" s="43">
        <v>3.3537430830706634</v>
      </c>
      <c r="AL23" s="43">
        <v>2.7979805048954378</v>
      </c>
      <c r="AM23" s="43">
        <v>2.3396752342103899</v>
      </c>
      <c r="AN23" s="43">
        <v>2.2269631381908614</v>
      </c>
      <c r="AO23" s="43">
        <v>2.3037388557588869</v>
      </c>
      <c r="AP23" s="43">
        <v>3.080140614158835</v>
      </c>
      <c r="AQ23" s="43">
        <v>3.258811966459795</v>
      </c>
      <c r="AR23" s="43">
        <v>3.3977727712706374</v>
      </c>
      <c r="AS23" s="43">
        <v>3.4595991988500008</v>
      </c>
      <c r="AT23" s="43">
        <v>3.503674629301905</v>
      </c>
      <c r="AU23" s="43">
        <v>3.4485415273099238</v>
      </c>
      <c r="AV23" s="43">
        <v>3.0496701550940757</v>
      </c>
      <c r="AW23" s="43">
        <v>3.3537430830706634</v>
      </c>
      <c r="AX23" s="43">
        <v>2.7979805048954378</v>
      </c>
      <c r="AY23" s="43">
        <v>2.3396752342103899</v>
      </c>
      <c r="AZ23" s="43">
        <v>2.2269631381908614</v>
      </c>
      <c r="BA23" s="43">
        <v>2.3037388557588869</v>
      </c>
      <c r="BB23" s="43">
        <v>3.080140614158835</v>
      </c>
      <c r="BC23" s="43">
        <v>3.258811966459795</v>
      </c>
      <c r="BD23" s="43">
        <v>3.3977727712706374</v>
      </c>
      <c r="BE23" s="43">
        <v>3.4595991988500008</v>
      </c>
      <c r="BF23" s="43">
        <v>3.503674629301905</v>
      </c>
      <c r="BG23" s="43">
        <v>3.4485415273099238</v>
      </c>
      <c r="BH23" s="43">
        <v>3.0496701550940757</v>
      </c>
      <c r="BI23" s="43">
        <v>3.3537430830706634</v>
      </c>
      <c r="BJ23" s="43">
        <v>2.7979805048954378</v>
      </c>
      <c r="BK23" s="43">
        <v>2.3396752342103899</v>
      </c>
      <c r="BL23" s="43">
        <v>2.2269631381908614</v>
      </c>
      <c r="BM23" s="43">
        <v>2.3037388557588869</v>
      </c>
      <c r="BN23" s="43">
        <v>3.080140614158835</v>
      </c>
      <c r="BO23" s="43">
        <v>3.258811966459795</v>
      </c>
      <c r="BP23" s="43">
        <v>3.3977727712706374</v>
      </c>
      <c r="BQ23" s="43">
        <v>3.4595991988500008</v>
      </c>
    </row>
    <row r="24" spans="2:69" ht="16.5" customHeight="1" x14ac:dyDescent="0.25">
      <c r="B24" s="6" t="str">
        <f t="shared" ref="B24:B28" si="13">C24</f>
        <v>2019room revenue</v>
      </c>
      <c r="C24" s="25" t="s">
        <v>34</v>
      </c>
      <c r="F24" s="7" t="s">
        <v>35</v>
      </c>
      <c r="G24" s="26">
        <v>4089.5172816584</v>
      </c>
      <c r="H24" s="26">
        <v>4083.4691797539108</v>
      </c>
      <c r="I24" s="26">
        <v>4083.4691797539108</v>
      </c>
      <c r="J24" s="27" t="s">
        <v>80</v>
      </c>
      <c r="K24" s="26" t="s">
        <v>80</v>
      </c>
      <c r="L24" s="26">
        <v>783.76907010018704</v>
      </c>
      <c r="M24" s="26">
        <v>1219.9099309772612</v>
      </c>
      <c r="N24" s="26">
        <v>1159.6373966875949</v>
      </c>
      <c r="O24" s="26">
        <v>920.1527819888679</v>
      </c>
      <c r="P24" s="26">
        <v>783.76907010018704</v>
      </c>
      <c r="Q24" s="26">
        <v>1219.9099309772612</v>
      </c>
      <c r="R24" s="26">
        <v>1159.6373966875949</v>
      </c>
      <c r="S24" s="26">
        <v>920.1527819888679</v>
      </c>
      <c r="T24" s="26">
        <v>783.76907010018704</v>
      </c>
      <c r="U24" s="26">
        <v>1219.9099309772612</v>
      </c>
      <c r="V24" s="26">
        <v>1159.6373966875949</v>
      </c>
      <c r="W24" s="26">
        <v>920.1527819888679</v>
      </c>
      <c r="X24" s="26">
        <v>783.76907010018704</v>
      </c>
      <c r="Y24" s="26">
        <v>1219.9099309772612</v>
      </c>
      <c r="Z24" s="27"/>
      <c r="AA24" s="26"/>
      <c r="AB24" s="26">
        <v>213.60496472677721</v>
      </c>
      <c r="AC24" s="26">
        <v>229.82607034652503</v>
      </c>
      <c r="AD24" s="26">
        <v>340.33803502688482</v>
      </c>
      <c r="AE24" s="26">
        <v>380.1614608126776</v>
      </c>
      <c r="AF24" s="26">
        <v>414.6152798089646</v>
      </c>
      <c r="AG24" s="26">
        <v>425.13319035561898</v>
      </c>
      <c r="AH24" s="26">
        <v>411.51719572870331</v>
      </c>
      <c r="AI24" s="26">
        <v>396.62673197721563</v>
      </c>
      <c r="AJ24" s="26">
        <v>351.49346898167607</v>
      </c>
      <c r="AK24" s="26">
        <v>394.73787768129705</v>
      </c>
      <c r="AL24" s="26">
        <v>296.6581709210173</v>
      </c>
      <c r="AM24" s="26">
        <v>228.75673338655358</v>
      </c>
      <c r="AN24" s="26">
        <v>213.60496472677721</v>
      </c>
      <c r="AO24" s="26">
        <v>229.82607034652503</v>
      </c>
      <c r="AP24" s="26">
        <v>340.33803502688482</v>
      </c>
      <c r="AQ24" s="26">
        <v>380.1614608126776</v>
      </c>
      <c r="AR24" s="26">
        <v>414.6152798089646</v>
      </c>
      <c r="AS24" s="26">
        <v>425.13319035561898</v>
      </c>
      <c r="AT24" s="26">
        <v>411.51719572870331</v>
      </c>
      <c r="AU24" s="26">
        <v>396.62673197721563</v>
      </c>
      <c r="AV24" s="26">
        <v>351.49346898167607</v>
      </c>
      <c r="AW24" s="26">
        <v>394.73787768129705</v>
      </c>
      <c r="AX24" s="26">
        <v>296.6581709210173</v>
      </c>
      <c r="AY24" s="26">
        <v>228.75673338655358</v>
      </c>
      <c r="AZ24" s="26">
        <v>213.60496472677721</v>
      </c>
      <c r="BA24" s="26">
        <v>229.82607034652503</v>
      </c>
      <c r="BB24" s="26">
        <v>340.33803502688482</v>
      </c>
      <c r="BC24" s="26">
        <v>380.1614608126776</v>
      </c>
      <c r="BD24" s="26">
        <v>414.6152798089646</v>
      </c>
      <c r="BE24" s="26">
        <v>425.13319035561898</v>
      </c>
      <c r="BF24" s="26">
        <v>411.51719572870331</v>
      </c>
      <c r="BG24" s="26">
        <v>396.62673197721563</v>
      </c>
      <c r="BH24" s="26">
        <v>351.49346898167607</v>
      </c>
      <c r="BI24" s="26">
        <v>394.73787768129705</v>
      </c>
      <c r="BJ24" s="26">
        <v>296.6581709210173</v>
      </c>
      <c r="BK24" s="26">
        <v>228.75673338655358</v>
      </c>
      <c r="BL24" s="26">
        <v>213.60496472677721</v>
      </c>
      <c r="BM24" s="26">
        <v>229.82607034652503</v>
      </c>
      <c r="BN24" s="26">
        <v>340.33803502688482</v>
      </c>
      <c r="BO24" s="26">
        <v>380.1614608126776</v>
      </c>
      <c r="BP24" s="26">
        <v>414.6152798089646</v>
      </c>
      <c r="BQ24" s="26">
        <v>425.13319035561898</v>
      </c>
    </row>
    <row r="25" spans="2:69" ht="16.5" customHeight="1" x14ac:dyDescent="0.25">
      <c r="B25" s="6" t="str">
        <f t="shared" si="13"/>
        <v>2019Room supply</v>
      </c>
      <c r="C25" s="7" t="s">
        <v>36</v>
      </c>
      <c r="F25" s="7" t="str">
        <f>$F$33</f>
        <v>Room Supply (millions)</v>
      </c>
      <c r="G25" s="43">
        <v>56.445078020407664</v>
      </c>
      <c r="H25" s="43">
        <v>56.436046190439178</v>
      </c>
      <c r="I25" s="43">
        <v>56.281849342924318</v>
      </c>
      <c r="J25" s="44"/>
      <c r="K25" s="43"/>
      <c r="L25" s="43">
        <v>13.819836</v>
      </c>
      <c r="M25" s="43">
        <v>14.08534777593052</v>
      </c>
      <c r="N25" s="43">
        <v>14.265364115649064</v>
      </c>
      <c r="O25" s="43">
        <v>14.274530128828081</v>
      </c>
      <c r="P25" s="43">
        <v>14.031913123852364</v>
      </c>
      <c r="Q25" s="43">
        <v>14.031913123852362</v>
      </c>
      <c r="R25" s="43">
        <v>14.186109971367225</v>
      </c>
      <c r="S25" s="43">
        <v>14.186109971367225</v>
      </c>
      <c r="T25" s="43">
        <v>13.877716276337505</v>
      </c>
      <c r="U25" s="43">
        <v>14.031913123852362</v>
      </c>
      <c r="V25" s="43">
        <v>14.186109971367225</v>
      </c>
      <c r="W25" s="43">
        <v>14.186109971367225</v>
      </c>
      <c r="X25" s="43">
        <v>13.877716276337505</v>
      </c>
      <c r="Y25" s="43">
        <v>14.031913123852362</v>
      </c>
      <c r="Z25" s="44"/>
      <c r="AA25" s="43"/>
      <c r="AB25" s="43">
        <v>4.751277</v>
      </c>
      <c r="AC25" s="43">
        <v>4.2945279999999997</v>
      </c>
      <c r="AD25" s="43">
        <v>4.7740309999999999</v>
      </c>
      <c r="AE25" s="43">
        <v>4.6482299999999999</v>
      </c>
      <c r="AF25" s="43">
        <v>4.7919489999999998</v>
      </c>
      <c r="AG25" s="43">
        <v>4.6451687759305198</v>
      </c>
      <c r="AH25" s="43">
        <v>4.7943426891436278</v>
      </c>
      <c r="AI25" s="43">
        <v>4.8105670679396981</v>
      </c>
      <c r="AJ25" s="43">
        <v>4.6604543585657368</v>
      </c>
      <c r="AK25" s="43">
        <v>4.819495294354029</v>
      </c>
      <c r="AL25" s="43">
        <v>4.6453941742967242</v>
      </c>
      <c r="AM25" s="43">
        <v>4.8096406601773261</v>
      </c>
      <c r="AN25" s="43">
        <v>4.7801022729606952</v>
      </c>
      <c r="AO25" s="43">
        <v>4.4717085779309729</v>
      </c>
      <c r="AP25" s="43">
        <v>4.7801022729606952</v>
      </c>
      <c r="AQ25" s="43">
        <v>4.6259054254458345</v>
      </c>
      <c r="AR25" s="43">
        <v>4.7801022729606952</v>
      </c>
      <c r="AS25" s="43">
        <v>4.6259054254458345</v>
      </c>
      <c r="AT25" s="43">
        <v>4.7801022729606952</v>
      </c>
      <c r="AU25" s="43">
        <v>4.7801022729606952</v>
      </c>
      <c r="AV25" s="43">
        <v>4.6259054254458345</v>
      </c>
      <c r="AW25" s="43">
        <v>4.7801022729606952</v>
      </c>
      <c r="AX25" s="43">
        <v>4.6259054254458345</v>
      </c>
      <c r="AY25" s="43">
        <v>4.7801022729606952</v>
      </c>
      <c r="AZ25" s="43">
        <v>4.7801022729606952</v>
      </c>
      <c r="BA25" s="43">
        <v>4.3175117304161112</v>
      </c>
      <c r="BB25" s="43">
        <v>4.7801022729606952</v>
      </c>
      <c r="BC25" s="43">
        <v>4.6259054254458345</v>
      </c>
      <c r="BD25" s="43">
        <v>4.7801022729606952</v>
      </c>
      <c r="BE25" s="43">
        <v>4.6259054254458345</v>
      </c>
      <c r="BF25" s="43">
        <v>4.7801022729606952</v>
      </c>
      <c r="BG25" s="43">
        <v>4.7801022729606952</v>
      </c>
      <c r="BH25" s="43">
        <v>4.6259054254458345</v>
      </c>
      <c r="BI25" s="43">
        <v>4.7801022729606952</v>
      </c>
      <c r="BJ25" s="43">
        <v>4.6259054254458345</v>
      </c>
      <c r="BK25" s="43">
        <v>4.7801022729606952</v>
      </c>
      <c r="BL25" s="43">
        <v>4.7801022729606952</v>
      </c>
      <c r="BM25" s="43">
        <v>4.3175117304161112</v>
      </c>
      <c r="BN25" s="43">
        <v>4.7801022729606952</v>
      </c>
      <c r="BO25" s="43">
        <v>4.6259054254458345</v>
      </c>
      <c r="BP25" s="43">
        <v>4.7801022729606952</v>
      </c>
      <c r="BQ25" s="43">
        <v>4.6259054254458345</v>
      </c>
    </row>
    <row r="26" spans="2:69" ht="16.5" customHeight="1" x14ac:dyDescent="0.25">
      <c r="B26" s="6" t="str">
        <f t="shared" si="13"/>
        <v>2019occ</v>
      </c>
      <c r="C26" s="25" t="s">
        <v>37</v>
      </c>
      <c r="F26" s="7" t="s">
        <v>38</v>
      </c>
      <c r="G26" s="30">
        <v>0.64261297267072681</v>
      </c>
      <c r="H26" s="30">
        <v>0.64179392646233047</v>
      </c>
      <c r="I26" s="30">
        <v>0.64355226598688486</v>
      </c>
      <c r="J26" s="31" t="s">
        <v>80</v>
      </c>
      <c r="K26" s="30" t="s">
        <v>80</v>
      </c>
      <c r="L26" s="30">
        <v>0.55071873559922013</v>
      </c>
      <c r="M26" s="30">
        <v>0.71820618826801574</v>
      </c>
      <c r="N26" s="30">
        <v>0.70113081100634955</v>
      </c>
      <c r="O26" s="30">
        <v>0.59486363092454553</v>
      </c>
      <c r="P26" s="30">
        <v>0.542395220162187</v>
      </c>
      <c r="Q26" s="30">
        <v>0.72094117511205813</v>
      </c>
      <c r="R26" s="30">
        <v>0.70504784834555634</v>
      </c>
      <c r="S26" s="30">
        <v>0.59857133768984239</v>
      </c>
      <c r="T26" s="30">
        <v>0.54842183371954456</v>
      </c>
      <c r="U26" s="30">
        <v>0.72094117511205813</v>
      </c>
      <c r="V26" s="30">
        <v>0.70504784834555634</v>
      </c>
      <c r="W26" s="30">
        <v>0.59857133768984239</v>
      </c>
      <c r="X26" s="30">
        <v>0.54842183371954456</v>
      </c>
      <c r="Y26" s="30">
        <v>0.72094117511205813</v>
      </c>
      <c r="Z26" s="31" t="s">
        <v>80</v>
      </c>
      <c r="AA26" s="30" t="s">
        <v>80</v>
      </c>
      <c r="AB26" s="30">
        <v>0.46938159993618556</v>
      </c>
      <c r="AC26" s="30">
        <v>0.53720641709636074</v>
      </c>
      <c r="AD26" s="30">
        <v>0.64611331597972443</v>
      </c>
      <c r="AE26" s="30">
        <v>0.70209370018265016</v>
      </c>
      <c r="AF26" s="30">
        <v>0.71007713382445792</v>
      </c>
      <c r="AG26" s="30">
        <v>0.74584343755332561</v>
      </c>
      <c r="AH26" s="30">
        <v>0.73184326127314347</v>
      </c>
      <c r="AI26" s="30">
        <v>0.71789771227470167</v>
      </c>
      <c r="AJ26" s="30">
        <v>0.65531180813812795</v>
      </c>
      <c r="AK26" s="30">
        <v>0.69686974937315926</v>
      </c>
      <c r="AL26" s="30">
        <v>0.60317800475925365</v>
      </c>
      <c r="AM26" s="30">
        <v>0.48715406489797103</v>
      </c>
      <c r="AN26" s="30">
        <v>0.46938159993618556</v>
      </c>
      <c r="AO26" s="30">
        <v>0.53720641709636074</v>
      </c>
      <c r="AP26" s="30">
        <v>0.64611331597972443</v>
      </c>
      <c r="AQ26" s="30">
        <v>0.70209370018265016</v>
      </c>
      <c r="AR26" s="30">
        <v>0.71007713382445792</v>
      </c>
      <c r="AS26" s="30">
        <v>0.74584343755332561</v>
      </c>
      <c r="AT26" s="30">
        <v>0.73184326127314347</v>
      </c>
      <c r="AU26" s="30">
        <v>0.71789771227470167</v>
      </c>
      <c r="AV26" s="30">
        <v>0.65531180813812795</v>
      </c>
      <c r="AW26" s="30">
        <v>0.69686974937315926</v>
      </c>
      <c r="AX26" s="30">
        <v>0.60317800475925365</v>
      </c>
      <c r="AY26" s="30">
        <v>0.48715406489797103</v>
      </c>
      <c r="AZ26" s="30">
        <v>0.46938159993618556</v>
      </c>
      <c r="BA26" s="30">
        <v>0.53720641709636074</v>
      </c>
      <c r="BB26" s="30">
        <v>0.64611331597972443</v>
      </c>
      <c r="BC26" s="30">
        <v>0.70209370018265016</v>
      </c>
      <c r="BD26" s="30">
        <v>0.71007713382445792</v>
      </c>
      <c r="BE26" s="30">
        <v>0.74584343755332561</v>
      </c>
      <c r="BF26" s="30">
        <v>0.73184326127314347</v>
      </c>
      <c r="BG26" s="30">
        <v>0.71789771227470167</v>
      </c>
      <c r="BH26" s="30">
        <v>0.65531180813812795</v>
      </c>
      <c r="BI26" s="30">
        <v>0.69686974937315926</v>
      </c>
      <c r="BJ26" s="30">
        <v>0.60317800475925365</v>
      </c>
      <c r="BK26" s="30">
        <v>0.48715406489797103</v>
      </c>
      <c r="BL26" s="30">
        <v>0.46938159993618556</v>
      </c>
      <c r="BM26" s="30">
        <v>0.53720641709636074</v>
      </c>
      <c r="BN26" s="30">
        <v>0.64611331597972443</v>
      </c>
      <c r="BO26" s="30">
        <v>0.70209370018265016</v>
      </c>
      <c r="BP26" s="30">
        <v>0.71007713382445792</v>
      </c>
      <c r="BQ26" s="30">
        <v>0.74584343755332561</v>
      </c>
    </row>
    <row r="27" spans="2:69" ht="16.5" customHeight="1" x14ac:dyDescent="0.25">
      <c r="B27" s="6" t="str">
        <f t="shared" si="13"/>
        <v>2019ADR</v>
      </c>
      <c r="C27" s="25" t="s">
        <v>39</v>
      </c>
      <c r="F27" s="7" t="s">
        <v>40</v>
      </c>
      <c r="G27" s="26">
        <v>112.74478987670059</v>
      </c>
      <c r="H27" s="26">
        <v>112.7397581774473</v>
      </c>
      <c r="I27" s="26">
        <v>112.7397581774473</v>
      </c>
      <c r="J27" s="27" t="s">
        <v>80</v>
      </c>
      <c r="K27" s="26" t="s">
        <v>80</v>
      </c>
      <c r="L27" s="26">
        <v>102.98059104062411</v>
      </c>
      <c r="M27" s="26">
        <v>120.58993179889002</v>
      </c>
      <c r="N27" s="26">
        <v>115.94186941821069</v>
      </c>
      <c r="O27" s="26">
        <v>108.36292126401582</v>
      </c>
      <c r="P27" s="26">
        <v>102.98059104062411</v>
      </c>
      <c r="Q27" s="26">
        <v>120.58993179889002</v>
      </c>
      <c r="R27" s="26">
        <v>115.94186941821069</v>
      </c>
      <c r="S27" s="26">
        <v>108.36292126401582</v>
      </c>
      <c r="T27" s="26">
        <v>102.98059104062411</v>
      </c>
      <c r="U27" s="26">
        <v>120.58993179889002</v>
      </c>
      <c r="V27" s="26">
        <v>115.94186941821069</v>
      </c>
      <c r="W27" s="26">
        <v>108.36292126401582</v>
      </c>
      <c r="X27" s="26">
        <v>102.98059104062411</v>
      </c>
      <c r="Y27" s="26">
        <v>120.58993179889002</v>
      </c>
      <c r="Z27" s="27" t="s">
        <v>80</v>
      </c>
      <c r="AA27" s="26" t="s">
        <v>80</v>
      </c>
      <c r="AB27" s="26">
        <v>95.921883253324197</v>
      </c>
      <c r="AC27" s="26">
        <v>99.766658517724821</v>
      </c>
      <c r="AD27" s="26">
        <v>110.49924900269568</v>
      </c>
      <c r="AE27" s="26">
        <v>116.66166435779087</v>
      </c>
      <c r="AF27" s="26">
        <v>122.03105164955001</v>
      </c>
      <c r="AG27" s="26">
        <v>122.89058358501238</v>
      </c>
      <c r="AH27" s="26">
        <v>117.45827045452612</v>
      </c>
      <c r="AI27" s="26">
        <v>115.01802449610335</v>
      </c>
      <c r="AJ27" s="26">
        <v>115.26136881858058</v>
      </c>
      <c r="AK27" s="26">
        <v>117.70594392250418</v>
      </c>
      <c r="AL27" s="26">
        <v>106.03054974185908</v>
      </c>
      <c r="AM27" s="26">
        <v>97.777221259540411</v>
      </c>
      <c r="AN27" s="26">
        <v>95.921883253324197</v>
      </c>
      <c r="AO27" s="26">
        <v>99.766658517724821</v>
      </c>
      <c r="AP27" s="26">
        <v>110.49924900269568</v>
      </c>
      <c r="AQ27" s="26">
        <v>116.66166435779087</v>
      </c>
      <c r="AR27" s="26">
        <v>122.03105164955001</v>
      </c>
      <c r="AS27" s="26">
        <v>122.89058358501238</v>
      </c>
      <c r="AT27" s="26">
        <v>117.45827045452612</v>
      </c>
      <c r="AU27" s="26">
        <v>115.01802449610335</v>
      </c>
      <c r="AV27" s="26">
        <v>115.26136881858058</v>
      </c>
      <c r="AW27" s="26">
        <v>117.70594392250418</v>
      </c>
      <c r="AX27" s="26">
        <v>106.03054974185908</v>
      </c>
      <c r="AY27" s="26">
        <v>97.777221259540411</v>
      </c>
      <c r="AZ27" s="26">
        <v>95.921883253324197</v>
      </c>
      <c r="BA27" s="26">
        <v>99.766658517724821</v>
      </c>
      <c r="BB27" s="26">
        <v>110.49924900269568</v>
      </c>
      <c r="BC27" s="26">
        <v>116.66166435779087</v>
      </c>
      <c r="BD27" s="26">
        <v>122.03105164955001</v>
      </c>
      <c r="BE27" s="26">
        <v>122.89058358501238</v>
      </c>
      <c r="BF27" s="26">
        <v>117.45827045452612</v>
      </c>
      <c r="BG27" s="26">
        <v>115.01802449610335</v>
      </c>
      <c r="BH27" s="26">
        <v>115.26136881858058</v>
      </c>
      <c r="BI27" s="26">
        <v>117.70594392250418</v>
      </c>
      <c r="BJ27" s="26">
        <v>106.03054974185908</v>
      </c>
      <c r="BK27" s="26">
        <v>97.777221259540411</v>
      </c>
      <c r="BL27" s="26">
        <v>95.921883253324197</v>
      </c>
      <c r="BM27" s="26">
        <v>99.766658517724821</v>
      </c>
      <c r="BN27" s="26">
        <v>110.49924900269568</v>
      </c>
      <c r="BO27" s="26">
        <v>116.66166435779087</v>
      </c>
      <c r="BP27" s="26">
        <v>122.03105164955001</v>
      </c>
      <c r="BQ27" s="26">
        <v>122.89058358501238</v>
      </c>
    </row>
    <row r="28" spans="2:69" ht="16.5" customHeight="1" x14ac:dyDescent="0.25">
      <c r="B28" s="6" t="str">
        <f t="shared" si="13"/>
        <v>2019RevPAR</v>
      </c>
      <c r="C28" s="25" t="s">
        <v>41</v>
      </c>
      <c r="F28" s="7" t="s">
        <v>42</v>
      </c>
      <c r="G28" s="26">
        <v>72.451264575803037</v>
      </c>
      <c r="H28" s="26">
        <v>72.355692069117538</v>
      </c>
      <c r="I28" s="26">
        <v>72.553926841909643</v>
      </c>
      <c r="J28" s="27" t="s">
        <v>80</v>
      </c>
      <c r="K28" s="26" t="s">
        <v>80</v>
      </c>
      <c r="L28" s="26">
        <v>56.713340889152889</v>
      </c>
      <c r="M28" s="26">
        <v>86.60843526078078</v>
      </c>
      <c r="N28" s="26">
        <v>81.290416934782343</v>
      </c>
      <c r="O28" s="26">
        <v>64.461160800703084</v>
      </c>
      <c r="P28" s="26">
        <v>55.856180349911455</v>
      </c>
      <c r="Q28" s="26">
        <v>86.938247137774709</v>
      </c>
      <c r="R28" s="26">
        <v>81.744565566470911</v>
      </c>
      <c r="S28" s="26">
        <v>64.862938736981022</v>
      </c>
      <c r="T28" s="26">
        <v>56.476804576021578</v>
      </c>
      <c r="U28" s="26">
        <v>86.938247137774709</v>
      </c>
      <c r="V28" s="26">
        <v>81.744565566470911</v>
      </c>
      <c r="W28" s="26">
        <v>64.862938736981022</v>
      </c>
      <c r="X28" s="26">
        <v>56.476804576021578</v>
      </c>
      <c r="Y28" s="26">
        <v>86.938247137774709</v>
      </c>
      <c r="Z28" s="27" t="s">
        <v>80</v>
      </c>
      <c r="AA28" s="26" t="s">
        <v>80</v>
      </c>
      <c r="AB28" s="26">
        <v>45.023967030337317</v>
      </c>
      <c r="AC28" s="26">
        <v>53.595289167983069</v>
      </c>
      <c r="AD28" s="26">
        <v>71.395036186400972</v>
      </c>
      <c r="AE28" s="26">
        <v>81.907419598427794</v>
      </c>
      <c r="AF28" s="26">
        <v>86.651459392896854</v>
      </c>
      <c r="AG28" s="26">
        <v>91.657135303979913</v>
      </c>
      <c r="AH28" s="26">
        <v>85.961043712943308</v>
      </c>
      <c r="AI28" s="26">
        <v>82.571176656108193</v>
      </c>
      <c r="AJ28" s="26">
        <v>75.532136008979663</v>
      </c>
      <c r="AK28" s="26">
        <v>82.025711641006623</v>
      </c>
      <c r="AL28" s="26">
        <v>63.955295436821352</v>
      </c>
      <c r="AM28" s="26">
        <v>47.632570791013421</v>
      </c>
      <c r="AN28" s="26">
        <v>45.023967030337317</v>
      </c>
      <c r="AO28" s="26">
        <v>53.595289167983069</v>
      </c>
      <c r="AP28" s="26">
        <v>71.395036186400972</v>
      </c>
      <c r="AQ28" s="26">
        <v>81.907419598427794</v>
      </c>
      <c r="AR28" s="26">
        <v>86.651459392896854</v>
      </c>
      <c r="AS28" s="26">
        <v>91.657135303979913</v>
      </c>
      <c r="AT28" s="26">
        <v>85.961043712943308</v>
      </c>
      <c r="AU28" s="26">
        <v>82.571176656108193</v>
      </c>
      <c r="AV28" s="26">
        <v>75.532136008979663</v>
      </c>
      <c r="AW28" s="26">
        <v>82.025711641006623</v>
      </c>
      <c r="AX28" s="26">
        <v>63.955295436821352</v>
      </c>
      <c r="AY28" s="26">
        <v>47.632570791013421</v>
      </c>
      <c r="AZ28" s="26">
        <v>45.023967030337317</v>
      </c>
      <c r="BA28" s="26">
        <v>53.595289167983069</v>
      </c>
      <c r="BB28" s="26">
        <v>71.395036186400972</v>
      </c>
      <c r="BC28" s="26">
        <v>81.907419598427794</v>
      </c>
      <c r="BD28" s="26">
        <v>86.651459392896854</v>
      </c>
      <c r="BE28" s="26">
        <v>91.657135303979913</v>
      </c>
      <c r="BF28" s="26">
        <v>85.961043712943308</v>
      </c>
      <c r="BG28" s="26">
        <v>82.571176656108193</v>
      </c>
      <c r="BH28" s="26">
        <v>75.532136008979663</v>
      </c>
      <c r="BI28" s="26">
        <v>82.025711641006623</v>
      </c>
      <c r="BJ28" s="26">
        <v>63.955295436821352</v>
      </c>
      <c r="BK28" s="26">
        <v>47.632570791013421</v>
      </c>
      <c r="BL28" s="26">
        <v>45.023967030337317</v>
      </c>
      <c r="BM28" s="26">
        <v>53.595289167983069</v>
      </c>
      <c r="BN28" s="26">
        <v>71.395036186400972</v>
      </c>
      <c r="BO28" s="26">
        <v>81.907419598427794</v>
      </c>
      <c r="BP28" s="26">
        <v>86.651459392896854</v>
      </c>
      <c r="BQ28" s="26">
        <v>91.657135303979913</v>
      </c>
    </row>
    <row r="29" spans="2:69" x14ac:dyDescent="0.25">
      <c r="C29" s="25"/>
      <c r="G29" s="38" t="s">
        <v>80</v>
      </c>
      <c r="H29" s="38" t="s">
        <v>80</v>
      </c>
      <c r="I29" s="38" t="s">
        <v>80</v>
      </c>
      <c r="J29" s="39" t="s">
        <v>80</v>
      </c>
      <c r="K29" s="38" t="s">
        <v>80</v>
      </c>
      <c r="L29" s="38" t="s">
        <v>80</v>
      </c>
      <c r="M29" s="38" t="s">
        <v>80</v>
      </c>
      <c r="N29" s="38" t="s">
        <v>80</v>
      </c>
      <c r="O29" s="38" t="s">
        <v>80</v>
      </c>
      <c r="P29" s="38" t="s">
        <v>80</v>
      </c>
      <c r="Q29" s="38" t="s">
        <v>80</v>
      </c>
      <c r="R29" s="38" t="s">
        <v>80</v>
      </c>
      <c r="S29" s="38" t="s">
        <v>80</v>
      </c>
      <c r="T29" s="38" t="s">
        <v>80</v>
      </c>
      <c r="U29" s="38" t="s">
        <v>80</v>
      </c>
      <c r="V29" s="38" t="s">
        <v>80</v>
      </c>
      <c r="W29" s="38" t="s">
        <v>80</v>
      </c>
      <c r="X29" s="38"/>
      <c r="Y29" s="38"/>
      <c r="Z29" s="39" t="s">
        <v>80</v>
      </c>
      <c r="AA29" s="38" t="s">
        <v>80</v>
      </c>
      <c r="AB29" s="38" t="s">
        <v>80</v>
      </c>
      <c r="AC29" s="38" t="s">
        <v>80</v>
      </c>
      <c r="AD29" s="38" t="s">
        <v>80</v>
      </c>
      <c r="AE29" s="38" t="s">
        <v>80</v>
      </c>
      <c r="AF29" s="38" t="s">
        <v>80</v>
      </c>
      <c r="AG29" s="38" t="s">
        <v>80</v>
      </c>
      <c r="AH29" s="38" t="s">
        <v>80</v>
      </c>
      <c r="AI29" s="38" t="s">
        <v>80</v>
      </c>
      <c r="AJ29" s="38" t="s">
        <v>80</v>
      </c>
      <c r="AK29" s="38" t="s">
        <v>80</v>
      </c>
      <c r="AL29" s="38" t="s">
        <v>80</v>
      </c>
      <c r="AM29" s="38" t="s">
        <v>80</v>
      </c>
      <c r="AN29" s="38" t="s">
        <v>80</v>
      </c>
      <c r="AO29" s="38" t="s">
        <v>80</v>
      </c>
      <c r="AP29" s="38" t="s">
        <v>80</v>
      </c>
      <c r="AQ29" s="38" t="s">
        <v>80</v>
      </c>
      <c r="AR29" s="38" t="s">
        <v>80</v>
      </c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</row>
    <row r="30" spans="2:69" x14ac:dyDescent="0.25">
      <c r="B30" s="6" t="str">
        <f t="shared" ref="B30:B36" si="14">C30&amp;$C$9</f>
        <v>Upside</v>
      </c>
      <c r="F30" s="40" t="s">
        <v>43</v>
      </c>
      <c r="G30" s="38" t="s">
        <v>80</v>
      </c>
      <c r="H30" s="38" t="s">
        <v>80</v>
      </c>
      <c r="I30" s="38" t="s">
        <v>80</v>
      </c>
      <c r="J30" s="39" t="s">
        <v>80</v>
      </c>
      <c r="K30" s="38" t="s">
        <v>80</v>
      </c>
      <c r="L30" s="38" t="s">
        <v>80</v>
      </c>
      <c r="M30" s="38" t="s">
        <v>80</v>
      </c>
      <c r="N30" s="38" t="s">
        <v>80</v>
      </c>
      <c r="O30" s="38" t="s">
        <v>80</v>
      </c>
      <c r="P30" s="38" t="s">
        <v>80</v>
      </c>
      <c r="Q30" s="38" t="s">
        <v>80</v>
      </c>
      <c r="R30" s="38" t="s">
        <v>80</v>
      </c>
      <c r="S30" s="38" t="s">
        <v>80</v>
      </c>
      <c r="T30" s="38" t="s">
        <v>80</v>
      </c>
      <c r="U30" s="38" t="s">
        <v>80</v>
      </c>
      <c r="V30" s="38" t="s">
        <v>80</v>
      </c>
      <c r="W30" s="38" t="s">
        <v>80</v>
      </c>
      <c r="X30" s="38"/>
      <c r="Y30" s="38"/>
      <c r="Z30" s="39" t="s">
        <v>80</v>
      </c>
      <c r="AA30" s="38" t="s">
        <v>80</v>
      </c>
      <c r="AB30" s="38" t="s">
        <v>80</v>
      </c>
      <c r="AC30" s="38" t="s">
        <v>80</v>
      </c>
      <c r="AD30" s="38" t="s">
        <v>80</v>
      </c>
      <c r="AE30" s="38" t="s">
        <v>80</v>
      </c>
      <c r="AF30" s="38" t="s">
        <v>80</v>
      </c>
      <c r="AG30" s="38" t="s">
        <v>80</v>
      </c>
      <c r="AH30" s="38" t="s">
        <v>80</v>
      </c>
      <c r="AI30" s="38" t="s">
        <v>80</v>
      </c>
      <c r="AJ30" s="38" t="s">
        <v>80</v>
      </c>
      <c r="AK30" s="38" t="s">
        <v>80</v>
      </c>
      <c r="AL30" s="38" t="s">
        <v>80</v>
      </c>
      <c r="AM30" s="38" t="s">
        <v>80</v>
      </c>
      <c r="AN30" s="38" t="s">
        <v>80</v>
      </c>
      <c r="AO30" s="38" t="s">
        <v>80</v>
      </c>
      <c r="AP30" s="38" t="s">
        <v>80</v>
      </c>
      <c r="AQ30" s="38" t="s">
        <v>80</v>
      </c>
      <c r="AR30" s="38" t="s">
        <v>80</v>
      </c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</row>
    <row r="31" spans="2:69" ht="16.5" customHeight="1" x14ac:dyDescent="0.25">
      <c r="B31" s="6" t="str">
        <f t="shared" si="14"/>
        <v>Room demandUpside</v>
      </c>
      <c r="C31" s="7" t="s">
        <v>44</v>
      </c>
      <c r="F31" s="45" t="s">
        <v>45</v>
      </c>
      <c r="G31" s="43">
        <v>36.272339379325274</v>
      </c>
      <c r="H31" s="43">
        <v>27.596060992760286</v>
      </c>
      <c r="I31" s="43">
        <v>35.378561068248459</v>
      </c>
      <c r="J31" s="44"/>
      <c r="K31" s="43"/>
      <c r="L31" s="43">
        <v>7.6217750000000004</v>
      </c>
      <c r="M31" s="43">
        <v>10.13071505920837</v>
      </c>
      <c r="N31" s="43">
        <v>10.016253254558787</v>
      </c>
      <c r="O31" s="43">
        <v>8.5035960655581171</v>
      </c>
      <c r="P31" s="43">
        <v>6.5911688941328679</v>
      </c>
      <c r="Q31" s="43">
        <v>5.1623776065847968</v>
      </c>
      <c r="R31" s="43">
        <v>8.0953877342746487</v>
      </c>
      <c r="S31" s="43">
        <v>7.7471267577679734</v>
      </c>
      <c r="T31" s="43">
        <v>7.3383316946922958</v>
      </c>
      <c r="U31" s="43">
        <v>9.8513459794024971</v>
      </c>
      <c r="V31" s="43">
        <v>9.8114519177037973</v>
      </c>
      <c r="W31" s="43">
        <v>8.3774314764498676</v>
      </c>
      <c r="X31" s="43">
        <v>7.5608003734935654</v>
      </c>
      <c r="Y31" s="43">
        <v>10.084630171029719</v>
      </c>
      <c r="Z31" s="44"/>
      <c r="AA31" s="43"/>
      <c r="AB31" s="43">
        <v>2.230162</v>
      </c>
      <c r="AC31" s="43">
        <v>2.307048</v>
      </c>
      <c r="AD31" s="43">
        <v>3.084565</v>
      </c>
      <c r="AE31" s="43">
        <v>3.263493</v>
      </c>
      <c r="AF31" s="43">
        <v>3.4026534113529769</v>
      </c>
      <c r="AG31" s="43">
        <v>3.4645686478553928</v>
      </c>
      <c r="AH31" s="43">
        <v>3.5087073892839253</v>
      </c>
      <c r="AI31" s="43">
        <v>3.4534950928179282</v>
      </c>
      <c r="AJ31" s="43">
        <v>3.0540507724569319</v>
      </c>
      <c r="AK31" s="43">
        <v>3.3585604778816127</v>
      </c>
      <c r="AL31" s="43">
        <v>2.8019995893725591</v>
      </c>
      <c r="AM31" s="43">
        <v>2.3430359983039453</v>
      </c>
      <c r="AN31" s="43">
        <v>2.230162</v>
      </c>
      <c r="AO31" s="43">
        <v>2.307048</v>
      </c>
      <c r="AP31" s="43">
        <v>2.0539588941328675</v>
      </c>
      <c r="AQ31" s="43">
        <v>1.09568267821053</v>
      </c>
      <c r="AR31" s="43">
        <v>1.7680066389008628</v>
      </c>
      <c r="AS31" s="43">
        <v>2.2986882894734038</v>
      </c>
      <c r="AT31" s="43">
        <v>2.6982056260930918</v>
      </c>
      <c r="AU31" s="43">
        <v>2.8068100954780597</v>
      </c>
      <c r="AV31" s="43">
        <v>2.5903720127034968</v>
      </c>
      <c r="AW31" s="43">
        <v>2.945037592720797</v>
      </c>
      <c r="AX31" s="43">
        <v>2.5670448501835197</v>
      </c>
      <c r="AY31" s="43">
        <v>2.2350443148636581</v>
      </c>
      <c r="AZ31" s="43">
        <v>2.1374785885644236</v>
      </c>
      <c r="BA31" s="43">
        <v>2.2205781121022699</v>
      </c>
      <c r="BB31" s="43">
        <v>2.9802749940256019</v>
      </c>
      <c r="BC31" s="43">
        <v>3.1639340846213631</v>
      </c>
      <c r="BD31" s="43">
        <v>3.3089655109538358</v>
      </c>
      <c r="BE31" s="43">
        <v>3.3784463838272987</v>
      </c>
      <c r="BF31" s="43">
        <v>3.429937575928073</v>
      </c>
      <c r="BG31" s="43">
        <v>3.3834498057792235</v>
      </c>
      <c r="BH31" s="43">
        <v>2.9980645359965021</v>
      </c>
      <c r="BI31" s="43">
        <v>3.3028882336102083</v>
      </c>
      <c r="BJ31" s="43">
        <v>2.7599802282986121</v>
      </c>
      <c r="BK31" s="43">
        <v>2.3145630145410472</v>
      </c>
      <c r="BL31" s="43">
        <v>2.2081347992471296</v>
      </c>
      <c r="BM31" s="43">
        <v>2.288460641033502</v>
      </c>
      <c r="BN31" s="43">
        <v>3.0642049332129337</v>
      </c>
      <c r="BO31" s="43">
        <v>3.2457535871687635</v>
      </c>
      <c r="BP31" s="43">
        <v>3.3873286033437746</v>
      </c>
      <c r="BQ31" s="43">
        <v>3.45154798051718</v>
      </c>
    </row>
    <row r="32" spans="2:69" ht="16.5" customHeight="1" x14ac:dyDescent="0.25">
      <c r="B32" s="6" t="str">
        <f t="shared" si="14"/>
        <v>Room revenue ($m)Upside</v>
      </c>
      <c r="C32" s="7" t="s">
        <v>46</v>
      </c>
      <c r="F32" s="46" t="s">
        <v>35</v>
      </c>
      <c r="G32" s="26">
        <v>4089.5172816584</v>
      </c>
      <c r="H32" s="26">
        <v>2372.2464901461781</v>
      </c>
      <c r="I32" s="26">
        <v>3551.341908396003</v>
      </c>
      <c r="J32" s="27"/>
      <c r="K32" s="26"/>
      <c r="L32" s="26">
        <v>784.92992499999991</v>
      </c>
      <c r="M32" s="26">
        <v>1221.7167621916192</v>
      </c>
      <c r="N32" s="26">
        <v>1161.35495713404</v>
      </c>
      <c r="O32" s="26">
        <v>921.51563733274077</v>
      </c>
      <c r="P32" s="26">
        <v>632.49670876087032</v>
      </c>
      <c r="Q32" s="26">
        <v>377.43883194324786</v>
      </c>
      <c r="R32" s="26">
        <v>693.47387418754454</v>
      </c>
      <c r="S32" s="26">
        <v>668.83707525451518</v>
      </c>
      <c r="T32" s="26">
        <v>632.28587302503479</v>
      </c>
      <c r="U32" s="26">
        <v>1034.8148338318604</v>
      </c>
      <c r="V32" s="26">
        <v>1030.5970732527849</v>
      </c>
      <c r="W32" s="26">
        <v>853.64412828632294</v>
      </c>
      <c r="X32" s="26">
        <v>763.56640861414542</v>
      </c>
      <c r="Y32" s="26">
        <v>1234.4998327092915</v>
      </c>
      <c r="Z32" s="27"/>
      <c r="AA32" s="26"/>
      <c r="AB32" s="26">
        <v>213.92133899999999</v>
      </c>
      <c r="AC32" s="26">
        <v>230.16647</v>
      </c>
      <c r="AD32" s="26">
        <v>340.84211599999998</v>
      </c>
      <c r="AE32" s="26">
        <v>380.72452500000003</v>
      </c>
      <c r="AF32" s="26">
        <v>415.22937418633268</v>
      </c>
      <c r="AG32" s="26">
        <v>425.76286300528648</v>
      </c>
      <c r="AH32" s="26">
        <v>412.12670147630553</v>
      </c>
      <c r="AI32" s="26">
        <v>397.21418318290517</v>
      </c>
      <c r="AJ32" s="26">
        <v>352.01407247482933</v>
      </c>
      <c r="AK32" s="26">
        <v>395.32253126987194</v>
      </c>
      <c r="AL32" s="26">
        <v>297.09755683763581</v>
      </c>
      <c r="AM32" s="26">
        <v>229.09554922523299</v>
      </c>
      <c r="AN32" s="26">
        <v>214.09386158902902</v>
      </c>
      <c r="AO32" s="26">
        <v>230.35209390969359</v>
      </c>
      <c r="AP32" s="26">
        <v>188.05075326214777</v>
      </c>
      <c r="AQ32" s="26">
        <v>73.224412615680265</v>
      </c>
      <c r="AR32" s="26">
        <v>123.59394028068036</v>
      </c>
      <c r="AS32" s="26">
        <v>180.62047904688723</v>
      </c>
      <c r="AT32" s="26">
        <v>225.53701842851655</v>
      </c>
      <c r="AU32" s="26">
        <v>239.06997911184715</v>
      </c>
      <c r="AV32" s="26">
        <v>228.86687664718082</v>
      </c>
      <c r="AW32" s="26">
        <v>273.8353111020985</v>
      </c>
      <c r="AX32" s="26">
        <v>217.87997485487713</v>
      </c>
      <c r="AY32" s="26">
        <v>177.12178929753949</v>
      </c>
      <c r="AZ32" s="26">
        <v>168.63763104115446</v>
      </c>
      <c r="BA32" s="26">
        <v>184.87611164797818</v>
      </c>
      <c r="BB32" s="26">
        <v>278.7721303359022</v>
      </c>
      <c r="BC32" s="26">
        <v>316.88834485846667</v>
      </c>
      <c r="BD32" s="26">
        <v>351.51615272532831</v>
      </c>
      <c r="BE32" s="26">
        <v>366.41033624806545</v>
      </c>
      <c r="BF32" s="26">
        <v>360.38846592864019</v>
      </c>
      <c r="BG32" s="26">
        <v>352.79095172107185</v>
      </c>
      <c r="BH32" s="26">
        <v>317.41765560307272</v>
      </c>
      <c r="BI32" s="26">
        <v>361.77530490848721</v>
      </c>
      <c r="BJ32" s="26">
        <v>275.83643544236975</v>
      </c>
      <c r="BK32" s="26">
        <v>216.03238793546601</v>
      </c>
      <c r="BL32" s="26">
        <v>204.73129909397014</v>
      </c>
      <c r="BM32" s="26">
        <v>223.42491945224867</v>
      </c>
      <c r="BN32" s="26">
        <v>335.41019006792658</v>
      </c>
      <c r="BO32" s="26">
        <v>379.64300448054564</v>
      </c>
      <c r="BP32" s="26">
        <v>419.40117800242001</v>
      </c>
      <c r="BQ32" s="26">
        <v>435.45565022632576</v>
      </c>
    </row>
    <row r="33" spans="2:69" ht="16.5" customHeight="1" x14ac:dyDescent="0.25">
      <c r="B33" s="6" t="str">
        <f t="shared" si="14"/>
        <v>Room SupplyUpside</v>
      </c>
      <c r="C33" s="7" t="s">
        <v>47</v>
      </c>
      <c r="F33" s="46" t="s">
        <v>48</v>
      </c>
      <c r="G33" s="43">
        <v>56.445078020407664</v>
      </c>
      <c r="H33" s="43">
        <v>47.839353850668303</v>
      </c>
      <c r="I33" s="43">
        <v>54.245811012558953</v>
      </c>
      <c r="J33" s="44"/>
      <c r="K33" s="43"/>
      <c r="L33" s="43">
        <v>13.819836</v>
      </c>
      <c r="M33" s="43">
        <v>14.08534777593052</v>
      </c>
      <c r="N33" s="43">
        <v>14.265364115649064</v>
      </c>
      <c r="O33" s="43">
        <v>14.274530128828081</v>
      </c>
      <c r="P33" s="43">
        <v>13.882505411</v>
      </c>
      <c r="Q33" s="43">
        <v>9.8597434431513644</v>
      </c>
      <c r="R33" s="43">
        <v>11.192222648499307</v>
      </c>
      <c r="S33" s="43">
        <v>12.904882348017635</v>
      </c>
      <c r="T33" s="43">
        <v>13.055086794279095</v>
      </c>
      <c r="U33" s="43">
        <v>13.5171159372224</v>
      </c>
      <c r="V33" s="43">
        <v>13.799006414097592</v>
      </c>
      <c r="W33" s="43">
        <v>13.874601866959869</v>
      </c>
      <c r="X33" s="43">
        <v>13.487903079048097</v>
      </c>
      <c r="Y33" s="43">
        <v>13.795272635027846</v>
      </c>
      <c r="Z33" s="44"/>
      <c r="AA33" s="43"/>
      <c r="AB33" s="43">
        <v>4.751277</v>
      </c>
      <c r="AC33" s="43">
        <v>4.2945279999999997</v>
      </c>
      <c r="AD33" s="43">
        <v>4.7740309999999999</v>
      </c>
      <c r="AE33" s="43">
        <v>4.6482299999999999</v>
      </c>
      <c r="AF33" s="43">
        <v>4.7919489999999998</v>
      </c>
      <c r="AG33" s="43">
        <v>4.6451687759305198</v>
      </c>
      <c r="AH33" s="43">
        <v>4.7943426891436278</v>
      </c>
      <c r="AI33" s="43">
        <v>4.8105670679396981</v>
      </c>
      <c r="AJ33" s="43">
        <v>4.6604543585657368</v>
      </c>
      <c r="AK33" s="43">
        <v>4.819495294354029</v>
      </c>
      <c r="AL33" s="43">
        <v>4.6453941742967242</v>
      </c>
      <c r="AM33" s="43">
        <v>4.8096406601773261</v>
      </c>
      <c r="AN33" s="43">
        <v>4.751277</v>
      </c>
      <c r="AO33" s="43">
        <v>4.4479040000000003</v>
      </c>
      <c r="AP33" s="43">
        <v>4.6833244110000001</v>
      </c>
      <c r="AQ33" s="43">
        <v>3.2537609999999999</v>
      </c>
      <c r="AR33" s="43">
        <v>3.3543642999999999</v>
      </c>
      <c r="AS33" s="43">
        <v>3.2516181431513638</v>
      </c>
      <c r="AT33" s="43">
        <v>3.4998701630748483</v>
      </c>
      <c r="AU33" s="43">
        <v>3.7974616434315975</v>
      </c>
      <c r="AV33" s="43">
        <v>3.8948908419928596</v>
      </c>
      <c r="AW33" s="43">
        <v>4.2257286545943176</v>
      </c>
      <c r="AX33" s="43">
        <v>4.2161562685460767</v>
      </c>
      <c r="AY33" s="43">
        <v>4.4629974248772397</v>
      </c>
      <c r="AZ33" s="43">
        <v>4.4602057068751115</v>
      </c>
      <c r="BA33" s="43">
        <v>4.0577469332491161</v>
      </c>
      <c r="BB33" s="43">
        <v>4.5371341541548666</v>
      </c>
      <c r="BC33" s="43">
        <v>4.4406410833829</v>
      </c>
      <c r="BD33" s="43">
        <v>4.5993423623648235</v>
      </c>
      <c r="BE33" s="43">
        <v>4.4771324914746762</v>
      </c>
      <c r="BF33" s="43">
        <v>4.6295817531658319</v>
      </c>
      <c r="BG33" s="43">
        <v>4.6535144947542548</v>
      </c>
      <c r="BH33" s="43">
        <v>4.5159101661775063</v>
      </c>
      <c r="BI33" s="43">
        <v>4.6774922831942147</v>
      </c>
      <c r="BJ33" s="43">
        <v>4.5153645914335936</v>
      </c>
      <c r="BK33" s="43">
        <v>4.6817449923320602</v>
      </c>
      <c r="BL33" s="43">
        <v>4.6312504952007991</v>
      </c>
      <c r="BM33" s="43">
        <v>4.1914642707494867</v>
      </c>
      <c r="BN33" s="43">
        <v>4.6651883130978122</v>
      </c>
      <c r="BO33" s="43">
        <v>4.5475541664303423</v>
      </c>
      <c r="BP33" s="43">
        <v>4.693349794066048</v>
      </c>
      <c r="BQ33" s="43">
        <v>4.5543686745314558</v>
      </c>
    </row>
    <row r="34" spans="2:69" ht="16.5" customHeight="1" x14ac:dyDescent="0.25">
      <c r="B34" s="6" t="str">
        <f t="shared" si="14"/>
        <v>Occupancy rateUpside</v>
      </c>
      <c r="C34" s="7" t="str">
        <f t="shared" ref="C34:C36" si="15">F26</f>
        <v>Occupancy rate</v>
      </c>
      <c r="F34" s="46" t="s">
        <v>38</v>
      </c>
      <c r="G34" s="30">
        <v>0.64261297267072681</v>
      </c>
      <c r="H34" s="30">
        <v>0.57684853100027345</v>
      </c>
      <c r="I34" s="30">
        <v>0.652189734246164</v>
      </c>
      <c r="J34" s="31"/>
      <c r="K34" s="30"/>
      <c r="L34" s="30">
        <v>0.5515098008398942</v>
      </c>
      <c r="M34" s="30">
        <v>0.71923783639336558</v>
      </c>
      <c r="N34" s="30">
        <v>0.70213793166141381</v>
      </c>
      <c r="O34" s="30">
        <v>0.59571810692281268</v>
      </c>
      <c r="P34" s="30">
        <v>0.47478237529878875</v>
      </c>
      <c r="Q34" s="30">
        <v>0.5235813321461843</v>
      </c>
      <c r="R34" s="30">
        <v>0.7233047437061223</v>
      </c>
      <c r="S34" s="30">
        <v>0.60032525278760385</v>
      </c>
      <c r="T34" s="30">
        <v>0.56210516332285487</v>
      </c>
      <c r="U34" s="30">
        <v>0.7288053180245806</v>
      </c>
      <c r="V34" s="30">
        <v>0.7110259697886685</v>
      </c>
      <c r="W34" s="30">
        <v>0.60379617064179492</v>
      </c>
      <c r="X34" s="30">
        <v>0.56056158834937042</v>
      </c>
      <c r="Y34" s="30">
        <v>0.73102072266579476</v>
      </c>
      <c r="Z34" s="31" t="s">
        <v>80</v>
      </c>
      <c r="AA34" s="30" t="s">
        <v>80</v>
      </c>
      <c r="AB34" s="30">
        <v>0.46938159993618556</v>
      </c>
      <c r="AC34" s="30">
        <v>0.53720641709636074</v>
      </c>
      <c r="AD34" s="30">
        <v>0.64611331597972443</v>
      </c>
      <c r="AE34" s="30">
        <v>0.70209370018265016</v>
      </c>
      <c r="AF34" s="30">
        <v>0.71007713382445792</v>
      </c>
      <c r="AG34" s="30">
        <v>0.74584343755332561</v>
      </c>
      <c r="AH34" s="30">
        <v>0.73184326127314347</v>
      </c>
      <c r="AI34" s="30">
        <v>0.71789771227470167</v>
      </c>
      <c r="AJ34" s="30">
        <v>0.65531180813812795</v>
      </c>
      <c r="AK34" s="30">
        <v>0.69686974937315926</v>
      </c>
      <c r="AL34" s="30">
        <v>0.60317800475925365</v>
      </c>
      <c r="AM34" s="30">
        <v>0.48715406489797103</v>
      </c>
      <c r="AN34" s="30">
        <v>0.46938159993618556</v>
      </c>
      <c r="AO34" s="30">
        <v>0.53720641709636074</v>
      </c>
      <c r="AP34" s="30">
        <v>0.43890918834749065</v>
      </c>
      <c r="AQ34" s="30">
        <v>0.33700497608767205</v>
      </c>
      <c r="AR34" s="30">
        <v>0.52748587084102583</v>
      </c>
      <c r="AS34" s="30">
        <v>0.70748577505058319</v>
      </c>
      <c r="AT34" s="30">
        <v>0.77154325188467299</v>
      </c>
      <c r="AU34" s="30">
        <v>0.7397020137055329</v>
      </c>
      <c r="AV34" s="30">
        <v>0.66558575036462919</v>
      </c>
      <c r="AW34" s="30">
        <v>0.69747139917010148</v>
      </c>
      <c r="AX34" s="30">
        <v>0.60933191283596644</v>
      </c>
      <c r="AY34" s="30">
        <v>0.50118338978867638</v>
      </c>
      <c r="AZ34" s="30">
        <v>0.47960538530819635</v>
      </c>
      <c r="BA34" s="30">
        <v>0.54766913179512333</v>
      </c>
      <c r="BB34" s="30">
        <v>0.65737303429442884</v>
      </c>
      <c r="BC34" s="30">
        <v>0.71304825524149074</v>
      </c>
      <c r="BD34" s="30">
        <v>0.72000194414410335</v>
      </c>
      <c r="BE34" s="30">
        <v>0.75518655854290551</v>
      </c>
      <c r="BF34" s="30">
        <v>0.74144958324442956</v>
      </c>
      <c r="BG34" s="30">
        <v>0.72763877497099561</v>
      </c>
      <c r="BH34" s="30">
        <v>0.66440493585001403</v>
      </c>
      <c r="BI34" s="30">
        <v>0.70667213225741488</v>
      </c>
      <c r="BJ34" s="30">
        <v>0.61171666888767318</v>
      </c>
      <c r="BK34" s="30">
        <v>0.49476437530370071</v>
      </c>
      <c r="BL34" s="30">
        <v>0.47716049158294965</v>
      </c>
      <c r="BM34" s="30">
        <v>0.5464052279635051</v>
      </c>
      <c r="BN34" s="30">
        <v>0.65733354456089033</v>
      </c>
      <c r="BO34" s="30">
        <v>0.7142904308622986</v>
      </c>
      <c r="BP34" s="30">
        <v>0.72228995175667843</v>
      </c>
      <c r="BQ34" s="30">
        <v>0.75844291422028909</v>
      </c>
    </row>
    <row r="35" spans="2:69" ht="16.5" customHeight="1" x14ac:dyDescent="0.25">
      <c r="B35" s="6" t="str">
        <f t="shared" si="14"/>
        <v>ADRUpside</v>
      </c>
      <c r="C35" s="7" t="str">
        <f t="shared" si="15"/>
        <v>ADR</v>
      </c>
      <c r="F35" s="46" t="s">
        <v>40</v>
      </c>
      <c r="G35" s="26">
        <v>112.74478987670059</v>
      </c>
      <c r="H35" s="26">
        <v>85.963228258138997</v>
      </c>
      <c r="I35" s="26">
        <v>100.38118570015162</v>
      </c>
      <c r="J35" s="27" t="s">
        <v>80</v>
      </c>
      <c r="K35" s="26" t="s">
        <v>80</v>
      </c>
      <c r="L35" s="26">
        <v>102.98518717752754</v>
      </c>
      <c r="M35" s="26">
        <v>120.59531386001552</v>
      </c>
      <c r="N35" s="26">
        <v>115.94704403120619</v>
      </c>
      <c r="O35" s="26">
        <v>108.36775762022968</v>
      </c>
      <c r="P35" s="26">
        <v>95.961235240669922</v>
      </c>
      <c r="Q35" s="26">
        <v>73.113371532878801</v>
      </c>
      <c r="R35" s="26">
        <v>85.662836290284289</v>
      </c>
      <c r="S35" s="26">
        <v>86.333565483987769</v>
      </c>
      <c r="T35" s="26">
        <v>86.162073251929669</v>
      </c>
      <c r="U35" s="26">
        <v>105.04298965801055</v>
      </c>
      <c r="V35" s="26">
        <v>105.04022053995638</v>
      </c>
      <c r="W35" s="26">
        <v>101.89807349496515</v>
      </c>
      <c r="X35" s="26">
        <v>100.99015592198867</v>
      </c>
      <c r="Y35" s="26">
        <v>122.41399156665747</v>
      </c>
      <c r="Z35" s="27" t="s">
        <v>80</v>
      </c>
      <c r="AA35" s="26" t="s">
        <v>80</v>
      </c>
      <c r="AB35" s="26">
        <v>95.921883253324197</v>
      </c>
      <c r="AC35" s="26">
        <v>99.766658517724821</v>
      </c>
      <c r="AD35" s="26">
        <v>110.49924900269568</v>
      </c>
      <c r="AE35" s="26">
        <v>116.66166435779087</v>
      </c>
      <c r="AF35" s="26">
        <v>122.03105164955001</v>
      </c>
      <c r="AG35" s="26">
        <v>122.89058358501238</v>
      </c>
      <c r="AH35" s="26">
        <v>117.45827045452612</v>
      </c>
      <c r="AI35" s="26">
        <v>115.01802449610335</v>
      </c>
      <c r="AJ35" s="26">
        <v>115.26136881858058</v>
      </c>
      <c r="AK35" s="26">
        <v>117.70594392250418</v>
      </c>
      <c r="AL35" s="26">
        <v>106.03054974185908</v>
      </c>
      <c r="AM35" s="26">
        <v>97.777221259540411</v>
      </c>
      <c r="AN35" s="26">
        <v>95.921883253324197</v>
      </c>
      <c r="AO35" s="26">
        <v>99.766658517724821</v>
      </c>
      <c r="AP35" s="26">
        <v>91.498903136682145</v>
      </c>
      <c r="AQ35" s="26">
        <v>66.788802844835274</v>
      </c>
      <c r="AR35" s="26">
        <v>69.862777069367382</v>
      </c>
      <c r="AS35" s="26">
        <v>78.527082910822912</v>
      </c>
      <c r="AT35" s="26">
        <v>83.536321947258969</v>
      </c>
      <c r="AU35" s="26">
        <v>85.122539569076167</v>
      </c>
      <c r="AV35" s="26">
        <v>88.298507333587665</v>
      </c>
      <c r="AW35" s="26">
        <v>92.924699477590977</v>
      </c>
      <c r="AX35" s="26">
        <v>84.82354489564743</v>
      </c>
      <c r="AY35" s="26">
        <v>79.198765242467672</v>
      </c>
      <c r="AZ35" s="26">
        <v>78.847018932572567</v>
      </c>
      <c r="BA35" s="26">
        <v>83.204593274714512</v>
      </c>
      <c r="BB35" s="26">
        <v>93.48147867330205</v>
      </c>
      <c r="BC35" s="26">
        <v>100.09477262575975</v>
      </c>
      <c r="BD35" s="26">
        <v>106.16603649013639</v>
      </c>
      <c r="BE35" s="26">
        <v>108.38850938528174</v>
      </c>
      <c r="BF35" s="26">
        <v>105.00675200593383</v>
      </c>
      <c r="BG35" s="26">
        <v>104.20540797894922</v>
      </c>
      <c r="BH35" s="26">
        <v>105.80901240980178</v>
      </c>
      <c r="BI35" s="26">
        <v>109.46558408167051</v>
      </c>
      <c r="BJ35" s="26">
        <v>99.879927703883425</v>
      </c>
      <c r="BK35" s="26">
        <v>93.278685103841497</v>
      </c>
      <c r="BL35" s="26">
        <v>92.659770121051253</v>
      </c>
      <c r="BM35" s="26">
        <v>97.570992101266881</v>
      </c>
      <c r="BN35" s="26">
        <v>109.39337052969022</v>
      </c>
      <c r="BO35" s="26">
        <v>116.89405229328163</v>
      </c>
      <c r="BP35" s="26">
        <v>123.73850792767159</v>
      </c>
      <c r="BQ35" s="26">
        <v>126.08475342152353</v>
      </c>
    </row>
    <row r="36" spans="2:69" ht="16.5" customHeight="1" x14ac:dyDescent="0.25">
      <c r="B36" s="6" t="str">
        <f t="shared" si="14"/>
        <v>RevPARUpside</v>
      </c>
      <c r="C36" s="7" t="str">
        <f t="shared" si="15"/>
        <v>RevPAR</v>
      </c>
      <c r="F36" s="46" t="s">
        <v>42</v>
      </c>
      <c r="G36" s="26">
        <v>72.451264575803037</v>
      </c>
      <c r="H36" s="26">
        <v>49.587761940748678</v>
      </c>
      <c r="I36" s="26">
        <v>65.467578825096723</v>
      </c>
      <c r="J36" s="27" t="s">
        <v>80</v>
      </c>
      <c r="K36" s="26" t="s">
        <v>80</v>
      </c>
      <c r="L36" s="26">
        <v>56.79734006973743</v>
      </c>
      <c r="M36" s="26">
        <v>86.736712619856405</v>
      </c>
      <c r="N36" s="26">
        <v>81.410817678325984</v>
      </c>
      <c r="O36" s="26">
        <v>64.55663542099343</v>
      </c>
      <c r="P36" s="26">
        <v>45.560703204171098</v>
      </c>
      <c r="Q36" s="26">
        <v>38.280796464883586</v>
      </c>
      <c r="R36" s="26">
        <v>61.960335848083588</v>
      </c>
      <c r="S36" s="26">
        <v>51.828219523230111</v>
      </c>
      <c r="T36" s="26">
        <v>48.432146257511711</v>
      </c>
      <c r="U36" s="26">
        <v>76.55588948395912</v>
      </c>
      <c r="V36" s="26">
        <v>74.686324676238101</v>
      </c>
      <c r="W36" s="26">
        <v>61.52566657203613</v>
      </c>
      <c r="X36" s="26">
        <v>56.611202211280549</v>
      </c>
      <c r="Y36" s="26">
        <v>89.487164579462444</v>
      </c>
      <c r="Z36" s="27" t="s">
        <v>80</v>
      </c>
      <c r="AA36" s="26" t="s">
        <v>80</v>
      </c>
      <c r="AB36" s="26">
        <v>45.023967030337317</v>
      </c>
      <c r="AC36" s="26">
        <v>53.595289167983069</v>
      </c>
      <c r="AD36" s="26">
        <v>71.395036186400972</v>
      </c>
      <c r="AE36" s="26">
        <v>81.907419598427794</v>
      </c>
      <c r="AF36" s="26">
        <v>86.651459392896854</v>
      </c>
      <c r="AG36" s="26">
        <v>91.657135303979913</v>
      </c>
      <c r="AH36" s="26">
        <v>85.961043712943308</v>
      </c>
      <c r="AI36" s="26">
        <v>82.571176656108193</v>
      </c>
      <c r="AJ36" s="26">
        <v>75.532136008979663</v>
      </c>
      <c r="AK36" s="26">
        <v>82.025711641006623</v>
      </c>
      <c r="AL36" s="26">
        <v>63.955295436821352</v>
      </c>
      <c r="AM36" s="26">
        <v>47.632570791013421</v>
      </c>
      <c r="AN36" s="26">
        <v>45.060277813528664</v>
      </c>
      <c r="AO36" s="26">
        <v>51.788908643193196</v>
      </c>
      <c r="AP36" s="26">
        <v>40.153262246890662</v>
      </c>
      <c r="AQ36" s="26">
        <v>22.504545544580644</v>
      </c>
      <c r="AR36" s="26">
        <v>36.845711803181416</v>
      </c>
      <c r="AS36" s="26">
        <v>55.54787527167494</v>
      </c>
      <c r="AT36" s="26">
        <v>64.441538662785305</v>
      </c>
      <c r="AU36" s="26">
        <v>62.955205755761156</v>
      </c>
      <c r="AV36" s="26">
        <v>58.76079354513535</v>
      </c>
      <c r="AW36" s="26">
        <v>64.801915476607306</v>
      </c>
      <c r="AX36" s="26">
        <v>51.677395470451131</v>
      </c>
      <c r="AY36" s="26">
        <v>39.68673347428863</v>
      </c>
      <c r="AZ36" s="26">
        <v>37.809384168360381</v>
      </c>
      <c r="BA36" s="26">
        <v>45.561271979064578</v>
      </c>
      <c r="BB36" s="26">
        <v>61.442338018728734</v>
      </c>
      <c r="BC36" s="26">
        <v>71.360945167191886</v>
      </c>
      <c r="BD36" s="26">
        <v>76.42748137248708</v>
      </c>
      <c r="BE36" s="26">
        <v>81.840404979254345</v>
      </c>
      <c r="BF36" s="26">
        <v>77.844713657383181</v>
      </c>
      <c r="BG36" s="26">
        <v>75.811722971693939</v>
      </c>
      <c r="BH36" s="26">
        <v>70.288744444124092</v>
      </c>
      <c r="BI36" s="26">
        <v>77.343859274404679</v>
      </c>
      <c r="BJ36" s="26">
        <v>61.088408224150463</v>
      </c>
      <c r="BK36" s="26">
        <v>46.143561490275964</v>
      </c>
      <c r="BL36" s="26">
        <v>44.206483606560681</v>
      </c>
      <c r="BM36" s="26">
        <v>53.304741498439988</v>
      </c>
      <c r="BN36" s="26">
        <v>71.896388217864896</v>
      </c>
      <c r="BO36" s="26">
        <v>83.482898847701037</v>
      </c>
      <c r="BP36" s="26">
        <v>89.360733038198489</v>
      </c>
      <c r="BQ36" s="26">
        <v>95.61273611015352</v>
      </c>
    </row>
    <row r="37" spans="2:69" x14ac:dyDescent="0.25">
      <c r="F37" s="46"/>
      <c r="G37" s="38"/>
      <c r="H37" s="38"/>
      <c r="I37" s="38"/>
      <c r="J37" s="39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9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</row>
    <row r="38" spans="2:69" x14ac:dyDescent="0.25">
      <c r="F38" s="40" t="s">
        <v>49</v>
      </c>
      <c r="G38" s="38"/>
      <c r="H38" s="38"/>
      <c r="I38" s="38"/>
      <c r="J38" s="39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</row>
    <row r="39" spans="2:69" ht="16.5" customHeight="1" x14ac:dyDescent="0.25">
      <c r="F39" s="45" t="str">
        <f t="shared" ref="F39:F44" si="16">F31</f>
        <v>Room demand (millions)</v>
      </c>
      <c r="G39" s="43" t="s">
        <v>11</v>
      </c>
      <c r="H39" s="43">
        <v>8.624250685811127</v>
      </c>
      <c r="I39" s="43">
        <v>0.84175061032295417</v>
      </c>
      <c r="J39" s="44"/>
      <c r="K39" s="43"/>
      <c r="L39" s="43">
        <v>-1.0932391891416593E-2</v>
      </c>
      <c r="M39" s="43">
        <v>-1.4531122627937876E-2</v>
      </c>
      <c r="N39" s="43">
        <v>-1.4366942852882758E-2</v>
      </c>
      <c r="O39" s="43">
        <v>-1.2197243381624645E-2</v>
      </c>
      <c r="P39" s="43">
        <v>1.0196737139757159</v>
      </c>
      <c r="Q39" s="43">
        <v>4.9538063299956354</v>
      </c>
      <c r="R39" s="43">
        <v>1.9064985774312557</v>
      </c>
      <c r="S39" s="43">
        <v>0.74427206440851901</v>
      </c>
      <c r="T39" s="43">
        <v>0.27251091341628797</v>
      </c>
      <c r="U39" s="43">
        <v>0.26483795717793512</v>
      </c>
      <c r="V39" s="43">
        <v>0.19043439400210715</v>
      </c>
      <c r="W39" s="43">
        <v>0.11396734572662481</v>
      </c>
      <c r="X39" s="43">
        <v>5.0042234615018444E-2</v>
      </c>
      <c r="Y39" s="43">
        <v>3.1553765550713209E-2</v>
      </c>
      <c r="Z39" s="44"/>
      <c r="AA39" s="43"/>
      <c r="AB39" s="43">
        <v>-3.1988618091385312E-3</v>
      </c>
      <c r="AC39" s="43">
        <v>-3.30914424111306E-3</v>
      </c>
      <c r="AD39" s="43">
        <v>-4.4243858411650017E-3</v>
      </c>
      <c r="AE39" s="43">
        <v>-4.681033540204993E-3</v>
      </c>
      <c r="AF39" s="43">
        <v>-4.8806400823395713E-3</v>
      </c>
      <c r="AG39" s="43">
        <v>-4.9694490053919793E-3</v>
      </c>
      <c r="AH39" s="43">
        <v>-5.0327599820203517E-3</v>
      </c>
      <c r="AI39" s="43">
        <v>-4.9535655080044094E-3</v>
      </c>
      <c r="AJ39" s="43">
        <v>-4.3806173628562206E-3</v>
      </c>
      <c r="AK39" s="43">
        <v>-4.8173948109493381E-3</v>
      </c>
      <c r="AL39" s="43">
        <v>-4.019084477121293E-3</v>
      </c>
      <c r="AM39" s="43">
        <v>-3.3607640935553462E-3</v>
      </c>
      <c r="AN39" s="43">
        <v>-3.1988618091385312E-3</v>
      </c>
      <c r="AO39" s="43">
        <v>-3.30914424111306E-3</v>
      </c>
      <c r="AP39" s="43">
        <v>1.0261817200259675</v>
      </c>
      <c r="AQ39" s="43">
        <v>2.163129288249265</v>
      </c>
      <c r="AR39" s="43">
        <v>1.6297661323697745</v>
      </c>
      <c r="AS39" s="43">
        <v>1.160910909376597</v>
      </c>
      <c r="AT39" s="43">
        <v>0.80546900320881321</v>
      </c>
      <c r="AU39" s="43">
        <v>0.6417314318318641</v>
      </c>
      <c r="AV39" s="43">
        <v>0.45929814239057887</v>
      </c>
      <c r="AW39" s="43">
        <v>0.40870549034986636</v>
      </c>
      <c r="AX39" s="43">
        <v>0.23093565471191813</v>
      </c>
      <c r="AY39" s="43">
        <v>0.10463091934673185</v>
      </c>
      <c r="AZ39" s="43">
        <v>8.9484549626437815E-2</v>
      </c>
      <c r="BA39" s="43">
        <v>8.3160743656617075E-2</v>
      </c>
      <c r="BB39" s="43">
        <v>9.986562013323308E-2</v>
      </c>
      <c r="BC39" s="43">
        <v>9.4877881838431932E-2</v>
      </c>
      <c r="BD39" s="43">
        <v>8.8807260316801528E-2</v>
      </c>
      <c r="BE39" s="43">
        <v>8.1152815022702107E-2</v>
      </c>
      <c r="BF39" s="43">
        <v>7.3737053373831962E-2</v>
      </c>
      <c r="BG39" s="43">
        <v>6.5091721530700308E-2</v>
      </c>
      <c r="BH39" s="43">
        <v>5.1605619097573552E-2</v>
      </c>
      <c r="BI39" s="43">
        <v>5.0854849460455043E-2</v>
      </c>
      <c r="BJ39" s="43">
        <v>3.8000276596825699E-2</v>
      </c>
      <c r="BK39" s="43">
        <v>2.5112219669342739E-2</v>
      </c>
      <c r="BL39" s="43">
        <v>1.8828338943731815E-2</v>
      </c>
      <c r="BM39" s="43">
        <v>1.5278214725384931E-2</v>
      </c>
      <c r="BN39" s="43">
        <v>1.5935680945901254E-2</v>
      </c>
      <c r="BO39" s="43">
        <v>1.3058379291031486E-2</v>
      </c>
      <c r="BP39" s="43">
        <v>1.0444167926862757E-2</v>
      </c>
      <c r="BQ39" s="43">
        <v>8.0512183328207421E-3</v>
      </c>
    </row>
    <row r="40" spans="2:69" ht="16.5" customHeight="1" x14ac:dyDescent="0.25">
      <c r="F40" s="46" t="str">
        <f t="shared" si="16"/>
        <v>Room revenue</v>
      </c>
      <c r="G40" s="26" t="s">
        <v>11</v>
      </c>
      <c r="H40" s="26">
        <v>1711.2226896077327</v>
      </c>
      <c r="I40" s="26">
        <v>532.12727135790783</v>
      </c>
      <c r="J40" s="27"/>
      <c r="K40" s="26"/>
      <c r="L40" s="26">
        <v>-1.1608548998128754</v>
      </c>
      <c r="M40" s="26">
        <v>-1.8068312143579988</v>
      </c>
      <c r="N40" s="26">
        <v>-1.7175604464450771</v>
      </c>
      <c r="O40" s="26">
        <v>-1.3628553438728659</v>
      </c>
      <c r="P40" s="26">
        <v>151.27236133931672</v>
      </c>
      <c r="Q40" s="26">
        <v>842.47109903401338</v>
      </c>
      <c r="R40" s="26">
        <v>466.16352250005036</v>
      </c>
      <c r="S40" s="26">
        <v>251.31570673435272</v>
      </c>
      <c r="T40" s="26">
        <v>151.48319707515225</v>
      </c>
      <c r="U40" s="26">
        <v>185.09509714540081</v>
      </c>
      <c r="V40" s="26">
        <v>129.04032343481003</v>
      </c>
      <c r="W40" s="26">
        <v>66.508653702544962</v>
      </c>
      <c r="X40" s="26">
        <v>20.20266148604162</v>
      </c>
      <c r="Y40" s="26">
        <v>-14.589901732030285</v>
      </c>
      <c r="Z40" s="27"/>
      <c r="AA40" s="26"/>
      <c r="AB40" s="26">
        <v>-0.31637427322277745</v>
      </c>
      <c r="AC40" s="26">
        <v>-0.34039965347497514</v>
      </c>
      <c r="AD40" s="26">
        <v>-0.50408097311515121</v>
      </c>
      <c r="AE40" s="26">
        <v>-0.56306418732242491</v>
      </c>
      <c r="AF40" s="26">
        <v>-0.61409437736807604</v>
      </c>
      <c r="AG40" s="26">
        <v>-0.62967264966749781</v>
      </c>
      <c r="AH40" s="26">
        <v>-0.60950574760221343</v>
      </c>
      <c r="AI40" s="26">
        <v>-0.5874512056895469</v>
      </c>
      <c r="AJ40" s="26">
        <v>-0.52060349315325993</v>
      </c>
      <c r="AK40" s="26">
        <v>-0.58465358857489491</v>
      </c>
      <c r="AL40" s="26">
        <v>-0.43938591661850523</v>
      </c>
      <c r="AM40" s="26">
        <v>-0.3388158386794089</v>
      </c>
      <c r="AN40" s="26">
        <v>-0.4888968622518064</v>
      </c>
      <c r="AO40" s="26">
        <v>-0.52602356316856458</v>
      </c>
      <c r="AP40" s="26">
        <v>152.28728176473706</v>
      </c>
      <c r="AQ40" s="26">
        <v>306.93704819699735</v>
      </c>
      <c r="AR40" s="26">
        <v>291.02133952828422</v>
      </c>
      <c r="AS40" s="26">
        <v>244.51271130873175</v>
      </c>
      <c r="AT40" s="26">
        <v>185.98017730018677</v>
      </c>
      <c r="AU40" s="26">
        <v>157.55675286536848</v>
      </c>
      <c r="AV40" s="26">
        <v>122.62659233449526</v>
      </c>
      <c r="AW40" s="26">
        <v>120.90256657919855</v>
      </c>
      <c r="AX40" s="26">
        <v>78.778196066140168</v>
      </c>
      <c r="AY40" s="26">
        <v>51.634944089014084</v>
      </c>
      <c r="AZ40" s="26">
        <v>44.967333685622748</v>
      </c>
      <c r="BA40" s="26">
        <v>44.949958698546851</v>
      </c>
      <c r="BB40" s="26">
        <v>61.56590469098262</v>
      </c>
      <c r="BC40" s="26">
        <v>63.273115954210937</v>
      </c>
      <c r="BD40" s="26">
        <v>63.09912708363629</v>
      </c>
      <c r="BE40" s="26">
        <v>58.72285410755353</v>
      </c>
      <c r="BF40" s="26">
        <v>51.128729800063127</v>
      </c>
      <c r="BG40" s="26">
        <v>43.835780256143778</v>
      </c>
      <c r="BH40" s="26">
        <v>34.075813378603357</v>
      </c>
      <c r="BI40" s="26">
        <v>32.962572772809835</v>
      </c>
      <c r="BJ40" s="26">
        <v>20.821735478647554</v>
      </c>
      <c r="BK40" s="26">
        <v>12.724345451087572</v>
      </c>
      <c r="BL40" s="26">
        <v>8.8736656328070751</v>
      </c>
      <c r="BM40" s="26">
        <v>6.4011508942763555</v>
      </c>
      <c r="BN40" s="26">
        <v>4.9278449589582465</v>
      </c>
      <c r="BO40" s="26">
        <v>0.51845633213196152</v>
      </c>
      <c r="BP40" s="26">
        <v>-4.7858981934554095</v>
      </c>
      <c r="BQ40" s="26">
        <v>-10.32245987070678</v>
      </c>
    </row>
    <row r="41" spans="2:69" ht="16.5" customHeight="1" x14ac:dyDescent="0.25">
      <c r="B41" s="6" t="str">
        <f>C41&amp;$C$9</f>
        <v>Upside</v>
      </c>
      <c r="F41" s="46" t="str">
        <f t="shared" si="16"/>
        <v>Room Supply (millions)</v>
      </c>
      <c r="G41" s="43" t="s">
        <v>11</v>
      </c>
      <c r="H41" s="43">
        <v>8.5966923397708754</v>
      </c>
      <c r="I41" s="43">
        <v>2.0360383303653649</v>
      </c>
      <c r="J41" s="44"/>
      <c r="K41" s="43"/>
      <c r="L41" s="43">
        <v>0</v>
      </c>
      <c r="M41" s="43">
        <v>0</v>
      </c>
      <c r="N41" s="43">
        <v>0</v>
      </c>
      <c r="O41" s="43">
        <v>0</v>
      </c>
      <c r="P41" s="43">
        <v>0.14940771285236387</v>
      </c>
      <c r="Q41" s="43">
        <v>4.172169680700998</v>
      </c>
      <c r="R41" s="43">
        <v>2.9938873228679181</v>
      </c>
      <c r="S41" s="43">
        <v>1.2812276233495901</v>
      </c>
      <c r="T41" s="43">
        <v>0.82262948205841013</v>
      </c>
      <c r="U41" s="43">
        <v>0.51479718662996277</v>
      </c>
      <c r="V41" s="43">
        <v>0.38710355726963286</v>
      </c>
      <c r="W41" s="43">
        <v>0.31150810440735555</v>
      </c>
      <c r="X41" s="43">
        <v>0.38981319728940811</v>
      </c>
      <c r="Y41" s="43">
        <v>0.23664048882451638</v>
      </c>
      <c r="Z41" s="44"/>
      <c r="AA41" s="43"/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2.8825272960695258E-2</v>
      </c>
      <c r="AO41" s="43">
        <v>2.380457793097257E-2</v>
      </c>
      <c r="AP41" s="43">
        <v>9.6777861960695155E-2</v>
      </c>
      <c r="AQ41" s="43">
        <v>1.3721444254458346</v>
      </c>
      <c r="AR41" s="43">
        <v>1.4257379729606954</v>
      </c>
      <c r="AS41" s="43">
        <v>1.3742872822944707</v>
      </c>
      <c r="AT41" s="43">
        <v>1.2802321098858469</v>
      </c>
      <c r="AU41" s="43">
        <v>0.9826406295290977</v>
      </c>
      <c r="AV41" s="43">
        <v>0.73101458345297488</v>
      </c>
      <c r="AW41" s="43">
        <v>0.55437361836637766</v>
      </c>
      <c r="AX41" s="43">
        <v>0.40974915689975777</v>
      </c>
      <c r="AY41" s="43">
        <v>0.31710484808345551</v>
      </c>
      <c r="AZ41" s="43">
        <v>0.3198965660855837</v>
      </c>
      <c r="BA41" s="43">
        <v>0.25976479716699519</v>
      </c>
      <c r="BB41" s="43">
        <v>0.24296811880582858</v>
      </c>
      <c r="BC41" s="43">
        <v>0.18526434206293452</v>
      </c>
      <c r="BD41" s="43">
        <v>0.18075991059587171</v>
      </c>
      <c r="BE41" s="43">
        <v>0.14877293397115832</v>
      </c>
      <c r="BF41" s="43">
        <v>0.15052051979486336</v>
      </c>
      <c r="BG41" s="43">
        <v>0.1265877782064404</v>
      </c>
      <c r="BH41" s="43">
        <v>0.1099952592683282</v>
      </c>
      <c r="BI41" s="43">
        <v>0.1026099897664805</v>
      </c>
      <c r="BJ41" s="43">
        <v>0.11054083401224091</v>
      </c>
      <c r="BK41" s="43">
        <v>9.8357280628635024E-2</v>
      </c>
      <c r="BL41" s="43">
        <v>0.14885177775989611</v>
      </c>
      <c r="BM41" s="43">
        <v>0.12604745966662456</v>
      </c>
      <c r="BN41" s="43">
        <v>0.114913959862883</v>
      </c>
      <c r="BO41" s="43">
        <v>7.8351259015492225E-2</v>
      </c>
      <c r="BP41" s="43">
        <v>8.6752478894647211E-2</v>
      </c>
      <c r="BQ41" s="43">
        <v>7.1536750914378722E-2</v>
      </c>
    </row>
    <row r="42" spans="2:69" ht="16.5" customHeight="1" x14ac:dyDescent="0.25">
      <c r="B42" s="6" t="str">
        <f>C42&amp;$C$9</f>
        <v>Upside</v>
      </c>
      <c r="F42" s="46" t="str">
        <f t="shared" si="16"/>
        <v>Occupancy rate</v>
      </c>
      <c r="G42" s="43" t="s">
        <v>11</v>
      </c>
      <c r="H42" s="30">
        <v>6.4945395462057021E-2</v>
      </c>
      <c r="I42" s="30">
        <v>-8.6374682592791352E-3</v>
      </c>
      <c r="J42" s="31"/>
      <c r="K42" s="30"/>
      <c r="L42" s="30">
        <v>-7.9106524067407147E-4</v>
      </c>
      <c r="M42" s="30">
        <v>-1.0316481253498377E-3</v>
      </c>
      <c r="N42" s="30">
        <v>-1.0071206550642531E-3</v>
      </c>
      <c r="O42" s="30">
        <v>-8.5447599826715681E-4</v>
      </c>
      <c r="P42" s="30">
        <v>6.7612844863398247E-2</v>
      </c>
      <c r="Q42" s="30">
        <v>0.19735984296587383</v>
      </c>
      <c r="R42" s="30">
        <v>-1.8256895360565961E-2</v>
      </c>
      <c r="S42" s="30">
        <v>-1.7539150977614604E-3</v>
      </c>
      <c r="T42" s="30">
        <v>-1.3683329603310312E-2</v>
      </c>
      <c r="U42" s="30">
        <v>-7.8641429125224649E-3</v>
      </c>
      <c r="V42" s="30">
        <v>-5.978121443112161E-3</v>
      </c>
      <c r="W42" s="30">
        <v>-5.2248329519525294E-3</v>
      </c>
      <c r="X42" s="30">
        <v>-1.2139754629825861E-2</v>
      </c>
      <c r="Y42" s="30">
        <v>-1.0079547553736634E-2</v>
      </c>
      <c r="Z42" s="31"/>
      <c r="AA42" s="30"/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0.20720412763223378</v>
      </c>
      <c r="AQ42" s="30">
        <v>0.36508872409497811</v>
      </c>
      <c r="AR42" s="30">
        <v>0.18259126298343209</v>
      </c>
      <c r="AS42" s="30">
        <v>3.8357662502742418E-2</v>
      </c>
      <c r="AT42" s="30">
        <v>-3.9699990611529512E-2</v>
      </c>
      <c r="AU42" s="30">
        <v>-2.180430143083123E-2</v>
      </c>
      <c r="AV42" s="30">
        <v>-1.0273942226501243E-2</v>
      </c>
      <c r="AW42" s="30">
        <v>-6.0164979694221632E-4</v>
      </c>
      <c r="AX42" s="30">
        <v>-6.1539080767127885E-3</v>
      </c>
      <c r="AY42" s="30">
        <v>-1.4029324890705352E-2</v>
      </c>
      <c r="AZ42" s="30">
        <v>-1.0223785372010796E-2</v>
      </c>
      <c r="BA42" s="30">
        <v>-1.0462714698762587E-2</v>
      </c>
      <c r="BB42" s="30">
        <v>-1.1259718314704403E-2</v>
      </c>
      <c r="BC42" s="30">
        <v>-1.0954555058840576E-2</v>
      </c>
      <c r="BD42" s="30">
        <v>-9.9248103196454274E-3</v>
      </c>
      <c r="BE42" s="30">
        <v>-9.3431209895799006E-3</v>
      </c>
      <c r="BF42" s="30">
        <v>-9.6063219712860803E-3</v>
      </c>
      <c r="BG42" s="30">
        <v>-9.741062696293934E-3</v>
      </c>
      <c r="BH42" s="30">
        <v>-9.0931277118860843E-3</v>
      </c>
      <c r="BI42" s="30">
        <v>-9.8023828842556116E-3</v>
      </c>
      <c r="BJ42" s="30">
        <v>-8.5386641284195264E-3</v>
      </c>
      <c r="BK42" s="30">
        <v>-7.6103104057296811E-3</v>
      </c>
      <c r="BL42" s="30">
        <v>-7.7788916467640967E-3</v>
      </c>
      <c r="BM42" s="30">
        <v>-9.198810867144358E-3</v>
      </c>
      <c r="BN42" s="30">
        <v>-1.1220228581165892E-2</v>
      </c>
      <c r="BO42" s="30">
        <v>-1.2196730679648438E-2</v>
      </c>
      <c r="BP42" s="30">
        <v>-1.221281793222051E-2</v>
      </c>
      <c r="BQ42" s="30">
        <v>-1.2599476666963483E-2</v>
      </c>
    </row>
    <row r="43" spans="2:69" ht="16.5" customHeight="1" x14ac:dyDescent="0.25">
      <c r="B43" s="6" t="str">
        <f>C43&amp;$C$9</f>
        <v>Upside</v>
      </c>
      <c r="F43" s="46" t="str">
        <f t="shared" si="16"/>
        <v>ADR</v>
      </c>
      <c r="G43" s="26" t="s">
        <v>11</v>
      </c>
      <c r="H43" s="26">
        <v>26.776529919308302</v>
      </c>
      <c r="I43" s="26">
        <v>12.358572477295681</v>
      </c>
      <c r="J43" s="27"/>
      <c r="K43" s="26"/>
      <c r="L43" s="26">
        <v>-4.5961369034301924E-3</v>
      </c>
      <c r="M43" s="26">
        <v>-5.3820611255019912E-3</v>
      </c>
      <c r="N43" s="26">
        <v>-5.1746129955034803E-3</v>
      </c>
      <c r="O43" s="26">
        <v>-4.8363562138575844E-3</v>
      </c>
      <c r="P43" s="26">
        <v>7.0193557999541838</v>
      </c>
      <c r="Q43" s="26">
        <v>47.476560266011219</v>
      </c>
      <c r="R43" s="26">
        <v>30.279033127926397</v>
      </c>
      <c r="S43" s="26">
        <v>22.029355780028055</v>
      </c>
      <c r="T43" s="26">
        <v>16.818517788694436</v>
      </c>
      <c r="U43" s="26">
        <v>15.546942140879466</v>
      </c>
      <c r="V43" s="26">
        <v>10.901648878254306</v>
      </c>
      <c r="W43" s="26">
        <v>6.464847769050678</v>
      </c>
      <c r="X43" s="26">
        <v>1.9904351186354319</v>
      </c>
      <c r="Y43" s="26">
        <v>-1.8240597677674515</v>
      </c>
      <c r="Z43" s="27"/>
      <c r="AA43" s="26"/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  <c r="AM43" s="26">
        <v>0</v>
      </c>
      <c r="AN43" s="26">
        <v>0</v>
      </c>
      <c r="AO43" s="26">
        <v>0</v>
      </c>
      <c r="AP43" s="26">
        <v>19.000345866013532</v>
      </c>
      <c r="AQ43" s="26">
        <v>49.872861512955595</v>
      </c>
      <c r="AR43" s="26">
        <v>52.168274580182626</v>
      </c>
      <c r="AS43" s="26">
        <v>44.363500674189467</v>
      </c>
      <c r="AT43" s="26">
        <v>33.921948507267146</v>
      </c>
      <c r="AU43" s="26">
        <v>29.895484927027184</v>
      </c>
      <c r="AV43" s="26">
        <v>26.962861484992914</v>
      </c>
      <c r="AW43" s="26">
        <v>24.781244444913199</v>
      </c>
      <c r="AX43" s="26">
        <v>21.207004846211646</v>
      </c>
      <c r="AY43" s="26">
        <v>18.578456017072739</v>
      </c>
      <c r="AZ43" s="26">
        <v>17.07486432075163</v>
      </c>
      <c r="BA43" s="26">
        <v>16.562065243010309</v>
      </c>
      <c r="BB43" s="26">
        <v>17.017770329393628</v>
      </c>
      <c r="BC43" s="26">
        <v>16.566891732031124</v>
      </c>
      <c r="BD43" s="26">
        <v>15.865015159413616</v>
      </c>
      <c r="BE43" s="26">
        <v>14.502074199730643</v>
      </c>
      <c r="BF43" s="26">
        <v>12.451518448592282</v>
      </c>
      <c r="BG43" s="26">
        <v>10.812616517154126</v>
      </c>
      <c r="BH43" s="26">
        <v>9.4523564087787975</v>
      </c>
      <c r="BI43" s="26">
        <v>8.240359840833662</v>
      </c>
      <c r="BJ43" s="26">
        <v>6.1506220379756513</v>
      </c>
      <c r="BK43" s="26">
        <v>4.4985361556989147</v>
      </c>
      <c r="BL43" s="26">
        <v>3.262113132272944</v>
      </c>
      <c r="BM43" s="26">
        <v>2.1956664164579394</v>
      </c>
      <c r="BN43" s="26">
        <v>1.1058784730054612</v>
      </c>
      <c r="BO43" s="26">
        <v>-0.2323879354907632</v>
      </c>
      <c r="BP43" s="26">
        <v>-1.7074562781215832</v>
      </c>
      <c r="BQ43" s="26">
        <v>-3.1941698365111506</v>
      </c>
    </row>
    <row r="44" spans="2:69" ht="16.5" customHeight="1" x14ac:dyDescent="0.25">
      <c r="B44" s="6" t="str">
        <f>C44&amp;$C$9</f>
        <v>Upside</v>
      </c>
      <c r="F44" s="46" t="str">
        <f t="shared" si="16"/>
        <v>RevPAR</v>
      </c>
      <c r="G44" s="43" t="s">
        <v>11</v>
      </c>
      <c r="H44" s="26">
        <v>22.76793012836886</v>
      </c>
      <c r="I44" s="26">
        <v>7.08634801681292</v>
      </c>
      <c r="J44" s="27"/>
      <c r="K44" s="26"/>
      <c r="L44" s="26">
        <v>-8.3999180584541477E-2</v>
      </c>
      <c r="M44" s="26">
        <v>-0.12827735907562499</v>
      </c>
      <c r="N44" s="26">
        <v>-0.12040074354364094</v>
      </c>
      <c r="O44" s="26">
        <v>-9.5474620290346479E-2</v>
      </c>
      <c r="P44" s="26">
        <v>10.295477145740357</v>
      </c>
      <c r="Q44" s="26">
        <v>48.657450672891123</v>
      </c>
      <c r="R44" s="26">
        <v>19.784229718387323</v>
      </c>
      <c r="S44" s="26">
        <v>13.034719213750911</v>
      </c>
      <c r="T44" s="26">
        <v>8.0446583185098675</v>
      </c>
      <c r="U44" s="26">
        <v>10.382357653815589</v>
      </c>
      <c r="V44" s="26">
        <v>7.0582408902328098</v>
      </c>
      <c r="W44" s="26">
        <v>3.337272164944892</v>
      </c>
      <c r="X44" s="26">
        <v>-0.13439763525897064</v>
      </c>
      <c r="Y44" s="26">
        <v>-2.5489174416877347</v>
      </c>
      <c r="Z44" s="27"/>
      <c r="AA44" s="26"/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-3.6310783191346729E-2</v>
      </c>
      <c r="AO44" s="26">
        <v>1.8063805247898728</v>
      </c>
      <c r="AP44" s="26">
        <v>31.24177393951031</v>
      </c>
      <c r="AQ44" s="26">
        <v>59.40287405384715</v>
      </c>
      <c r="AR44" s="26">
        <v>49.805747589715438</v>
      </c>
      <c r="AS44" s="26">
        <v>36.109260032304974</v>
      </c>
      <c r="AT44" s="26">
        <v>21.519505050158003</v>
      </c>
      <c r="AU44" s="26">
        <v>19.615970900347037</v>
      </c>
      <c r="AV44" s="26">
        <v>16.771342463844313</v>
      </c>
      <c r="AW44" s="26">
        <v>17.223796164399317</v>
      </c>
      <c r="AX44" s="26">
        <v>12.277899966370221</v>
      </c>
      <c r="AY44" s="26">
        <v>7.9458373167247913</v>
      </c>
      <c r="AZ44" s="26">
        <v>7.2145828619769361</v>
      </c>
      <c r="BA44" s="26">
        <v>8.0340171889184901</v>
      </c>
      <c r="BB44" s="26">
        <v>9.9526981676722386</v>
      </c>
      <c r="BC44" s="26">
        <v>10.546474431235907</v>
      </c>
      <c r="BD44" s="26">
        <v>10.223978020409774</v>
      </c>
      <c r="BE44" s="26">
        <v>9.8167303247255688</v>
      </c>
      <c r="BF44" s="26">
        <v>8.1163300555601268</v>
      </c>
      <c r="BG44" s="26">
        <v>6.7594536844142539</v>
      </c>
      <c r="BH44" s="26">
        <v>5.2433915648555711</v>
      </c>
      <c r="BI44" s="26">
        <v>4.6818523666019445</v>
      </c>
      <c r="BJ44" s="26">
        <v>2.8668872126708891</v>
      </c>
      <c r="BK44" s="26">
        <v>1.4890093007374574</v>
      </c>
      <c r="BL44" s="26">
        <v>0.81748342377663619</v>
      </c>
      <c r="BM44" s="26">
        <v>0.29054766954308064</v>
      </c>
      <c r="BN44" s="26">
        <v>-0.50135203146392371</v>
      </c>
      <c r="BO44" s="26">
        <v>-1.5754792492732435</v>
      </c>
      <c r="BP44" s="26">
        <v>-2.7092736453016357</v>
      </c>
      <c r="BQ44" s="26">
        <v>-3.9556008061736065</v>
      </c>
    </row>
    <row r="45" spans="2:69" x14ac:dyDescent="0.25">
      <c r="G45" s="42"/>
      <c r="H45" s="42"/>
      <c r="I45" s="42"/>
      <c r="J45" s="47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7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</row>
    <row r="46" spans="2:69" ht="15.75" x14ac:dyDescent="0.25">
      <c r="E46" s="20" t="s">
        <v>50</v>
      </c>
      <c r="F46" s="20"/>
      <c r="G46" s="21" t="s">
        <v>51</v>
      </c>
      <c r="H46" s="21" t="s">
        <v>52</v>
      </c>
      <c r="I46" s="21" t="s">
        <v>53</v>
      </c>
      <c r="J46" s="54" t="s">
        <v>54</v>
      </c>
      <c r="K46" s="54"/>
      <c r="L46" s="54"/>
      <c r="M46" s="54"/>
      <c r="N46" s="54"/>
      <c r="O46" s="54"/>
      <c r="P46" s="54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</row>
    <row r="47" spans="2:69" ht="16.5" customHeight="1" x14ac:dyDescent="0.25">
      <c r="F47" s="7" t="s">
        <v>55</v>
      </c>
      <c r="G47" s="48">
        <f>SUM([1]STR!I96:N96,[1]STR!C97:H97)/1000000</f>
        <v>4016.9948681916189</v>
      </c>
      <c r="H47" s="48">
        <f>SUMIFS($AB$32:$BQ$32,$AB$1:$BQ$1,H46)</f>
        <v>3092.8061351708984</v>
      </c>
      <c r="I47" s="48">
        <f>SUMIFS($AB$32:$BQ$32,$AB$1:$BQ$1,I46)</f>
        <v>3029.4116562989548</v>
      </c>
      <c r="J47" s="55">
        <f>SUMIFS($AB$32:$BQ$32,$AB$1:$BQ$1,J46)</f>
        <v>3882.3074428625441</v>
      </c>
      <c r="K47" s="55"/>
      <c r="L47" s="55"/>
      <c r="M47" s="55"/>
      <c r="N47" s="55"/>
      <c r="O47" s="55"/>
      <c r="P47" s="55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</row>
    <row r="48" spans="2:69" ht="16.5" customHeight="1" x14ac:dyDescent="0.25">
      <c r="F48" s="7" t="s">
        <v>56</v>
      </c>
      <c r="G48" s="48" t="s">
        <v>11</v>
      </c>
      <c r="H48" s="48">
        <f>$G$47-H47</f>
        <v>924.18873302072052</v>
      </c>
      <c r="I48" s="48">
        <f>$G$47-I47</f>
        <v>987.58321189266417</v>
      </c>
      <c r="J48" s="55">
        <f>$G$47-J47</f>
        <v>134.68742532907481</v>
      </c>
      <c r="K48" s="55"/>
      <c r="L48" s="55"/>
      <c r="M48" s="55"/>
      <c r="N48" s="55"/>
      <c r="O48" s="55"/>
      <c r="P48" s="55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</row>
    <row r="49" spans="5:69" ht="16.5" customHeight="1" x14ac:dyDescent="0.25">
      <c r="E49" s="49"/>
      <c r="F49" s="49" t="s">
        <v>57</v>
      </c>
      <c r="G49" s="50" t="s">
        <v>11</v>
      </c>
      <c r="H49" s="51">
        <f>H48/$G$47</f>
        <v>0.23006968227389699</v>
      </c>
      <c r="I49" s="51">
        <f>I48/$G$47</f>
        <v>0.24585125057360527</v>
      </c>
      <c r="J49" s="56">
        <f>J48/$G$47</f>
        <v>3.3529399401425859E-2</v>
      </c>
      <c r="K49" s="56"/>
      <c r="L49" s="56"/>
      <c r="M49" s="56"/>
      <c r="N49" s="56"/>
      <c r="O49" s="56"/>
      <c r="P49" s="56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49"/>
      <c r="BM49" s="49"/>
      <c r="BN49" s="49"/>
      <c r="BO49" s="49"/>
      <c r="BP49" s="49"/>
      <c r="BQ49" s="49"/>
    </row>
    <row r="50" spans="5:69" x14ac:dyDescent="0.25">
      <c r="E50" s="7" t="s">
        <v>58</v>
      </c>
    </row>
    <row r="51" spans="5:69" x14ac:dyDescent="0.25">
      <c r="E51" s="7" t="s">
        <v>59</v>
      </c>
      <c r="H51" s="53"/>
    </row>
    <row r="52" spans="5:69" x14ac:dyDescent="0.25">
      <c r="E52" s="7" t="s">
        <v>60</v>
      </c>
    </row>
    <row r="53" spans="5:69" x14ac:dyDescent="0.25">
      <c r="E53" s="7" t="s">
        <v>61</v>
      </c>
    </row>
  </sheetData>
  <mergeCells count="4">
    <mergeCell ref="J46:P46"/>
    <mergeCell ref="J47:P47"/>
    <mergeCell ref="J48:P48"/>
    <mergeCell ref="J49:P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6DA2E-F806-41AB-B187-723B8B32CF04}">
  <sheetPr>
    <tabColor theme="5"/>
  </sheetPr>
  <dimension ref="A1:CA53"/>
  <sheetViews>
    <sheetView topLeftCell="D6" zoomScale="70" zoomScaleNormal="70" workbookViewId="0">
      <selection activeCell="H11" sqref="H11:BQ44"/>
    </sheetView>
  </sheetViews>
  <sheetFormatPr defaultRowHeight="15" x14ac:dyDescent="0.25"/>
  <cols>
    <col min="1" max="1" width="0" hidden="1" customWidth="1"/>
    <col min="2" max="2" width="30.42578125" style="6" hidden="1" customWidth="1"/>
    <col min="3" max="3" width="19.140625" style="7" hidden="1" customWidth="1"/>
    <col min="4" max="4" width="9.140625" style="7"/>
    <col min="5" max="5" width="4.42578125" style="7" customWidth="1"/>
    <col min="6" max="6" width="33.42578125" style="7" customWidth="1"/>
    <col min="7" max="9" width="12.42578125" style="7" bestFit="1" customWidth="1"/>
    <col min="10" max="10" width="4.28515625" style="7" customWidth="1"/>
    <col min="11" max="11" width="2.7109375" style="7" customWidth="1"/>
    <col min="12" max="15" width="0" style="7" hidden="1" customWidth="1"/>
    <col min="16" max="25" width="11.140625" style="7" bestFit="1" customWidth="1"/>
    <col min="26" max="27" width="2.42578125" style="7" customWidth="1"/>
    <col min="28" max="39" width="10.85546875" style="7" hidden="1" customWidth="1"/>
    <col min="40" max="40" width="10.85546875" style="7" customWidth="1"/>
    <col min="41" max="42" width="11.140625" style="7" bestFit="1" customWidth="1"/>
    <col min="43" max="45" width="9.42578125" style="7" bestFit="1" customWidth="1"/>
    <col min="46" max="69" width="11.140625" style="7" bestFit="1" customWidth="1"/>
    <col min="70" max="16384" width="9.140625" style="7"/>
  </cols>
  <sheetData>
    <row r="1" spans="2:79" hidden="1" x14ac:dyDescent="0.25">
      <c r="G1" s="8" t="s">
        <v>10</v>
      </c>
      <c r="H1" s="9" t="s">
        <v>11</v>
      </c>
      <c r="I1" s="9" t="s">
        <v>11</v>
      </c>
      <c r="J1" s="9" t="s">
        <v>11</v>
      </c>
      <c r="K1" s="9" t="s">
        <v>11</v>
      </c>
      <c r="L1" s="9" t="s">
        <v>11</v>
      </c>
      <c r="M1" s="9" t="s">
        <v>11</v>
      </c>
      <c r="N1" s="9" t="s">
        <v>11</v>
      </c>
      <c r="O1" s="9" t="s">
        <v>11</v>
      </c>
      <c r="P1" s="9" t="s">
        <v>11</v>
      </c>
      <c r="Q1" s="9" t="s">
        <v>11</v>
      </c>
      <c r="R1" s="9" t="s">
        <v>11</v>
      </c>
      <c r="S1" s="9" t="s">
        <v>11</v>
      </c>
      <c r="T1" s="9" t="s">
        <v>11</v>
      </c>
      <c r="U1" s="9" t="s">
        <v>11</v>
      </c>
      <c r="V1" s="9" t="s">
        <v>11</v>
      </c>
      <c r="W1" s="9" t="s">
        <v>11</v>
      </c>
      <c r="X1" s="9" t="s">
        <v>11</v>
      </c>
      <c r="Y1" s="9" t="s">
        <v>11</v>
      </c>
      <c r="Z1" s="9" t="s">
        <v>11</v>
      </c>
      <c r="AA1" s="9" t="s">
        <v>11</v>
      </c>
      <c r="AB1" s="9" t="s">
        <v>11</v>
      </c>
      <c r="AC1" s="9" t="s">
        <v>11</v>
      </c>
      <c r="AD1" s="9" t="s">
        <v>11</v>
      </c>
      <c r="AE1" s="9" t="s">
        <v>11</v>
      </c>
      <c r="AF1" s="9" t="s">
        <v>11</v>
      </c>
      <c r="AG1" s="9" t="s">
        <v>11</v>
      </c>
      <c r="AH1" s="7" t="str">
        <f>"FY"&amp;AN3</f>
        <v>FY2020</v>
      </c>
      <c r="AI1" s="7" t="str">
        <f t="shared" ref="AI1:BQ1" si="0">"FY"&amp;AO3</f>
        <v>FY2020</v>
      </c>
      <c r="AJ1" s="7" t="str">
        <f t="shared" si="0"/>
        <v>FY2020</v>
      </c>
      <c r="AK1" s="7" t="str">
        <f t="shared" si="0"/>
        <v>FY2020</v>
      </c>
      <c r="AL1" s="7" t="str">
        <f t="shared" si="0"/>
        <v>FY2020</v>
      </c>
      <c r="AM1" s="7" t="str">
        <f t="shared" si="0"/>
        <v>FY2020</v>
      </c>
      <c r="AN1" s="7" t="str">
        <f t="shared" si="0"/>
        <v>FY2020</v>
      </c>
      <c r="AO1" s="7" t="str">
        <f t="shared" si="0"/>
        <v>FY2020</v>
      </c>
      <c r="AP1" s="7" t="str">
        <f t="shared" si="0"/>
        <v>FY2020</v>
      </c>
      <c r="AQ1" s="7" t="str">
        <f t="shared" si="0"/>
        <v>FY2020</v>
      </c>
      <c r="AR1" s="7" t="str">
        <f t="shared" si="0"/>
        <v>FY2020</v>
      </c>
      <c r="AS1" s="7" t="str">
        <f t="shared" si="0"/>
        <v>FY2020</v>
      </c>
      <c r="AT1" s="7" t="str">
        <f t="shared" si="0"/>
        <v>FY2021</v>
      </c>
      <c r="AU1" s="7" t="str">
        <f t="shared" si="0"/>
        <v>FY2021</v>
      </c>
      <c r="AV1" s="7" t="str">
        <f t="shared" si="0"/>
        <v>FY2021</v>
      </c>
      <c r="AW1" s="7" t="str">
        <f t="shared" si="0"/>
        <v>FY2021</v>
      </c>
      <c r="AX1" s="7" t="str">
        <f t="shared" si="0"/>
        <v>FY2021</v>
      </c>
      <c r="AY1" s="7" t="str">
        <f t="shared" si="0"/>
        <v>FY2021</v>
      </c>
      <c r="AZ1" s="7" t="str">
        <f t="shared" si="0"/>
        <v>FY2021</v>
      </c>
      <c r="BA1" s="7" t="str">
        <f t="shared" si="0"/>
        <v>FY2021</v>
      </c>
      <c r="BB1" s="7" t="str">
        <f t="shared" si="0"/>
        <v>FY2021</v>
      </c>
      <c r="BC1" s="7" t="str">
        <f t="shared" si="0"/>
        <v>FY2021</v>
      </c>
      <c r="BD1" s="7" t="str">
        <f t="shared" si="0"/>
        <v>FY2021</v>
      </c>
      <c r="BE1" s="7" t="str">
        <f t="shared" si="0"/>
        <v>FY2021</v>
      </c>
      <c r="BF1" s="7" t="str">
        <f t="shared" si="0"/>
        <v>FY2022</v>
      </c>
      <c r="BG1" s="7" t="str">
        <f t="shared" si="0"/>
        <v>FY2022</v>
      </c>
      <c r="BH1" s="7" t="str">
        <f t="shared" si="0"/>
        <v>FY2022</v>
      </c>
      <c r="BI1" s="7" t="str">
        <f t="shared" si="0"/>
        <v>FY2022</v>
      </c>
      <c r="BJ1" s="7" t="str">
        <f t="shared" si="0"/>
        <v>FY2022</v>
      </c>
      <c r="BK1" s="7" t="str">
        <f t="shared" si="0"/>
        <v>FY2022</v>
      </c>
      <c r="BL1" s="7" t="str">
        <f t="shared" si="0"/>
        <v>FY2022</v>
      </c>
      <c r="BM1" s="7" t="str">
        <f t="shared" si="0"/>
        <v>FY2022</v>
      </c>
      <c r="BN1" s="7" t="str">
        <f t="shared" si="0"/>
        <v>FY2022</v>
      </c>
      <c r="BO1" s="7" t="str">
        <f t="shared" si="0"/>
        <v>FY2022</v>
      </c>
      <c r="BP1" s="7" t="str">
        <f t="shared" si="0"/>
        <v>FY2022</v>
      </c>
      <c r="BQ1" s="7" t="str">
        <f t="shared" si="0"/>
        <v>FY2022</v>
      </c>
    </row>
    <row r="2" spans="2:79" hidden="1" x14ac:dyDescent="0.25">
      <c r="L2" s="7" t="s">
        <v>64</v>
      </c>
      <c r="M2" s="7" t="s">
        <v>65</v>
      </c>
      <c r="N2" s="7" t="s">
        <v>66</v>
      </c>
      <c r="O2" s="7" t="s">
        <v>67</v>
      </c>
      <c r="P2" s="7" t="s">
        <v>64</v>
      </c>
      <c r="Q2" s="7" t="s">
        <v>65</v>
      </c>
      <c r="R2" s="7" t="s">
        <v>66</v>
      </c>
      <c r="S2" s="7" t="s">
        <v>67</v>
      </c>
      <c r="T2" s="7" t="s">
        <v>64</v>
      </c>
      <c r="U2" s="7" t="s">
        <v>65</v>
      </c>
      <c r="V2" s="7" t="s">
        <v>66</v>
      </c>
      <c r="W2" s="7" t="s">
        <v>67</v>
      </c>
      <c r="X2" s="7" t="str">
        <f>T2</f>
        <v>Q1</v>
      </c>
      <c r="Y2" s="7" t="str">
        <f>U2</f>
        <v>Q2</v>
      </c>
      <c r="Z2" s="7">
        <v>0</v>
      </c>
      <c r="AA2" s="7">
        <v>0</v>
      </c>
      <c r="AB2" s="7" t="s">
        <v>64</v>
      </c>
      <c r="AC2" s="7" t="s">
        <v>64</v>
      </c>
      <c r="AD2" s="7" t="s">
        <v>64</v>
      </c>
      <c r="AE2" s="7" t="s">
        <v>65</v>
      </c>
      <c r="AF2" s="7" t="s">
        <v>65</v>
      </c>
      <c r="AG2" s="7" t="s">
        <v>65</v>
      </c>
      <c r="AH2" s="7" t="s">
        <v>66</v>
      </c>
      <c r="AI2" s="7" t="s">
        <v>66</v>
      </c>
      <c r="AJ2" s="7" t="s">
        <v>66</v>
      </c>
      <c r="AK2" s="7" t="s">
        <v>67</v>
      </c>
      <c r="AL2" s="7" t="s">
        <v>67</v>
      </c>
      <c r="AM2" s="7" t="s">
        <v>67</v>
      </c>
      <c r="AN2" s="7" t="s">
        <v>64</v>
      </c>
      <c r="AO2" s="7" t="s">
        <v>64</v>
      </c>
      <c r="AP2" s="7" t="s">
        <v>64</v>
      </c>
      <c r="AQ2" s="7" t="s">
        <v>65</v>
      </c>
      <c r="AR2" s="7" t="s">
        <v>65</v>
      </c>
      <c r="AS2" s="7" t="s">
        <v>65</v>
      </c>
      <c r="AT2" s="7" t="s">
        <v>66</v>
      </c>
      <c r="AU2" s="7" t="s">
        <v>66</v>
      </c>
      <c r="AV2" s="7" t="s">
        <v>66</v>
      </c>
      <c r="AW2" s="7" t="s">
        <v>67</v>
      </c>
      <c r="AX2" s="7" t="s">
        <v>67</v>
      </c>
      <c r="AY2" s="7" t="s">
        <v>67</v>
      </c>
      <c r="AZ2" s="7" t="s">
        <v>64</v>
      </c>
      <c r="BA2" s="7" t="s">
        <v>64</v>
      </c>
      <c r="BB2" s="7" t="s">
        <v>64</v>
      </c>
      <c r="BC2" s="7" t="s">
        <v>65</v>
      </c>
      <c r="BD2" s="7" t="s">
        <v>65</v>
      </c>
      <c r="BE2" s="7" t="s">
        <v>65</v>
      </c>
      <c r="BF2" s="7" t="s">
        <v>66</v>
      </c>
      <c r="BG2" s="7" t="s">
        <v>66</v>
      </c>
      <c r="BH2" s="7" t="s">
        <v>66</v>
      </c>
      <c r="BI2" s="7" t="s">
        <v>67</v>
      </c>
      <c r="BJ2" s="7" t="s">
        <v>67</v>
      </c>
      <c r="BK2" s="7" t="s">
        <v>67</v>
      </c>
      <c r="BL2" s="7" t="str">
        <f>AZ2</f>
        <v>Q1</v>
      </c>
      <c r="BM2" s="7" t="str">
        <f t="shared" ref="BM2:BQ2" si="1">BA2</f>
        <v>Q1</v>
      </c>
      <c r="BN2" s="7" t="str">
        <f t="shared" si="1"/>
        <v>Q1</v>
      </c>
      <c r="BO2" s="7" t="str">
        <f t="shared" si="1"/>
        <v>Q2</v>
      </c>
      <c r="BP2" s="7" t="str">
        <f t="shared" si="1"/>
        <v>Q2</v>
      </c>
      <c r="BQ2" s="7" t="str">
        <f t="shared" si="1"/>
        <v>Q2</v>
      </c>
    </row>
    <row r="3" spans="2:79" hidden="1" x14ac:dyDescent="0.25">
      <c r="G3" s="7">
        <v>2019</v>
      </c>
      <c r="H3" s="7">
        <v>2020</v>
      </c>
      <c r="I3" s="7">
        <v>2021</v>
      </c>
      <c r="L3" s="7">
        <v>2019</v>
      </c>
      <c r="M3" s="7">
        <v>2019</v>
      </c>
      <c r="N3" s="7">
        <v>2019</v>
      </c>
      <c r="O3" s="7">
        <v>2019</v>
      </c>
      <c r="P3" s="7">
        <v>2020</v>
      </c>
      <c r="Q3" s="7">
        <v>2020</v>
      </c>
      <c r="R3" s="7">
        <v>2020</v>
      </c>
      <c r="S3" s="7">
        <v>2020</v>
      </c>
      <c r="T3" s="7">
        <v>2021</v>
      </c>
      <c r="U3" s="7">
        <v>2021</v>
      </c>
      <c r="V3" s="7">
        <v>2021</v>
      </c>
      <c r="W3" s="7">
        <v>2021</v>
      </c>
      <c r="X3" s="7">
        <v>2022</v>
      </c>
      <c r="Y3" s="7">
        <v>2022</v>
      </c>
      <c r="Z3" s="7">
        <v>0</v>
      </c>
      <c r="AA3" s="7">
        <v>0</v>
      </c>
      <c r="AB3" s="7">
        <v>2019</v>
      </c>
      <c r="AC3" s="7">
        <v>2019</v>
      </c>
      <c r="AD3" s="7">
        <v>2019</v>
      </c>
      <c r="AE3" s="7">
        <v>2019</v>
      </c>
      <c r="AF3" s="7">
        <v>2019</v>
      </c>
      <c r="AG3" s="7">
        <v>2019</v>
      </c>
      <c r="AH3" s="7">
        <v>2019</v>
      </c>
      <c r="AI3" s="7">
        <v>2019</v>
      </c>
      <c r="AJ3" s="7">
        <v>2019</v>
      </c>
      <c r="AK3" s="7">
        <v>2019</v>
      </c>
      <c r="AL3" s="7">
        <v>2019</v>
      </c>
      <c r="AM3" s="7">
        <v>2019</v>
      </c>
      <c r="AN3" s="7">
        <v>2020</v>
      </c>
      <c r="AO3" s="7">
        <v>2020</v>
      </c>
      <c r="AP3" s="7">
        <v>2020</v>
      </c>
      <c r="AQ3" s="7">
        <v>2020</v>
      </c>
      <c r="AR3" s="7">
        <v>2020</v>
      </c>
      <c r="AS3" s="7">
        <v>2020</v>
      </c>
      <c r="AT3" s="7">
        <v>2020</v>
      </c>
      <c r="AU3" s="7">
        <v>2020</v>
      </c>
      <c r="AV3" s="7">
        <v>2020</v>
      </c>
      <c r="AW3" s="7">
        <v>2020</v>
      </c>
      <c r="AX3" s="7">
        <v>2020</v>
      </c>
      <c r="AY3" s="7">
        <v>2020</v>
      </c>
      <c r="AZ3" s="7">
        <v>2021</v>
      </c>
      <c r="BA3" s="7">
        <v>2021</v>
      </c>
      <c r="BB3" s="7">
        <v>2021</v>
      </c>
      <c r="BC3" s="7">
        <v>2021</v>
      </c>
      <c r="BD3" s="7">
        <v>2021</v>
      </c>
      <c r="BE3" s="7">
        <v>2021</v>
      </c>
      <c r="BF3" s="7">
        <v>2021</v>
      </c>
      <c r="BG3" s="7">
        <v>2021</v>
      </c>
      <c r="BH3" s="7">
        <v>2021</v>
      </c>
      <c r="BI3" s="7">
        <v>2021</v>
      </c>
      <c r="BJ3" s="7">
        <v>2021</v>
      </c>
      <c r="BK3" s="7">
        <v>2021</v>
      </c>
      <c r="BL3" s="7">
        <f>AZ3+1</f>
        <v>2022</v>
      </c>
      <c r="BM3" s="7">
        <f t="shared" ref="BM3:CA3" si="2">BA3+1</f>
        <v>2022</v>
      </c>
      <c r="BN3" s="7">
        <f t="shared" si="2"/>
        <v>2022</v>
      </c>
      <c r="BO3" s="7">
        <f t="shared" si="2"/>
        <v>2022</v>
      </c>
      <c r="BP3" s="7">
        <f t="shared" si="2"/>
        <v>2022</v>
      </c>
      <c r="BQ3" s="7">
        <f t="shared" si="2"/>
        <v>2022</v>
      </c>
      <c r="BR3" s="7">
        <f t="shared" si="2"/>
        <v>2022</v>
      </c>
      <c r="BS3" s="7">
        <f t="shared" si="2"/>
        <v>2022</v>
      </c>
      <c r="BT3" s="7">
        <f t="shared" si="2"/>
        <v>2022</v>
      </c>
      <c r="BU3" s="7">
        <f t="shared" si="2"/>
        <v>2022</v>
      </c>
      <c r="BV3" s="7">
        <f t="shared" si="2"/>
        <v>2022</v>
      </c>
      <c r="BW3" s="7">
        <f t="shared" si="2"/>
        <v>2022</v>
      </c>
      <c r="BX3" s="7">
        <f t="shared" si="2"/>
        <v>2023</v>
      </c>
      <c r="BY3" s="7">
        <f t="shared" si="2"/>
        <v>2023</v>
      </c>
      <c r="BZ3" s="7">
        <f t="shared" si="2"/>
        <v>2023</v>
      </c>
      <c r="CA3" s="7">
        <f t="shared" si="2"/>
        <v>2023</v>
      </c>
    </row>
    <row r="4" spans="2:79" hidden="1" x14ac:dyDescent="0.25"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 t="s">
        <v>68</v>
      </c>
      <c r="AC4" s="7" t="s">
        <v>69</v>
      </c>
      <c r="AD4" s="7" t="s">
        <v>70</v>
      </c>
      <c r="AE4" s="7" t="s">
        <v>71</v>
      </c>
      <c r="AF4" s="7" t="s">
        <v>72</v>
      </c>
      <c r="AG4" s="7" t="s">
        <v>73</v>
      </c>
      <c r="AH4" s="7" t="s">
        <v>74</v>
      </c>
      <c r="AI4" s="7" t="s">
        <v>75</v>
      </c>
      <c r="AJ4" s="7" t="s">
        <v>76</v>
      </c>
      <c r="AK4" s="7" t="s">
        <v>77</v>
      </c>
      <c r="AL4" s="7" t="s">
        <v>78</v>
      </c>
      <c r="AM4" s="7" t="s">
        <v>79</v>
      </c>
      <c r="AN4" s="7" t="s">
        <v>68</v>
      </c>
      <c r="AO4" s="7" t="s">
        <v>69</v>
      </c>
      <c r="AP4" s="7" t="s">
        <v>70</v>
      </c>
      <c r="AQ4" s="7" t="s">
        <v>71</v>
      </c>
      <c r="AR4" s="7" t="s">
        <v>72</v>
      </c>
      <c r="AS4" s="7" t="s">
        <v>73</v>
      </c>
      <c r="AT4" s="7" t="s">
        <v>74</v>
      </c>
      <c r="AU4" s="7" t="s">
        <v>75</v>
      </c>
      <c r="AV4" s="7" t="s">
        <v>76</v>
      </c>
      <c r="AW4" s="7" t="s">
        <v>77</v>
      </c>
      <c r="AX4" s="7" t="s">
        <v>78</v>
      </c>
      <c r="AY4" s="7" t="s">
        <v>79</v>
      </c>
      <c r="AZ4" s="7" t="s">
        <v>68</v>
      </c>
      <c r="BA4" s="7" t="s">
        <v>69</v>
      </c>
      <c r="BB4" s="7" t="s">
        <v>70</v>
      </c>
      <c r="BC4" s="7" t="s">
        <v>71</v>
      </c>
      <c r="BD4" s="7" t="s">
        <v>72</v>
      </c>
      <c r="BE4" s="7" t="s">
        <v>73</v>
      </c>
      <c r="BF4" s="7" t="s">
        <v>74</v>
      </c>
      <c r="BG4" s="7" t="s">
        <v>75</v>
      </c>
      <c r="BH4" s="7" t="s">
        <v>76</v>
      </c>
      <c r="BI4" s="7" t="s">
        <v>77</v>
      </c>
      <c r="BJ4" s="7" t="s">
        <v>78</v>
      </c>
      <c r="BK4" s="7" t="s">
        <v>79</v>
      </c>
      <c r="BL4" s="7" t="str">
        <f t="shared" ref="BL4:BQ4" si="3">AZ4</f>
        <v>Jan</v>
      </c>
      <c r="BM4" s="7" t="str">
        <f t="shared" si="3"/>
        <v>Feb</v>
      </c>
      <c r="BN4" s="7" t="str">
        <f t="shared" si="3"/>
        <v>Mar</v>
      </c>
      <c r="BO4" s="7" t="str">
        <f t="shared" si="3"/>
        <v>Apr</v>
      </c>
      <c r="BP4" s="7" t="str">
        <f t="shared" si="3"/>
        <v>May</v>
      </c>
      <c r="BQ4" s="7" t="str">
        <f t="shared" si="3"/>
        <v>Jun</v>
      </c>
    </row>
    <row r="5" spans="2:79" s="6" customFormat="1" ht="14.25" hidden="1" x14ac:dyDescent="0.2">
      <c r="G5" s="6">
        <f>G3</f>
        <v>2019</v>
      </c>
      <c r="H5" s="6">
        <f t="shared" ref="H5:I5" si="4">H3</f>
        <v>2020</v>
      </c>
      <c r="I5" s="6">
        <f t="shared" si="4"/>
        <v>2021</v>
      </c>
      <c r="L5" s="6" t="str">
        <f>L3&amp;L2</f>
        <v>2019Q1</v>
      </c>
      <c r="M5" s="6" t="str">
        <f t="shared" ref="M5:AA5" si="5">M3&amp;M2</f>
        <v>2019Q2</v>
      </c>
      <c r="N5" s="6" t="str">
        <f t="shared" si="5"/>
        <v>2019Q3</v>
      </c>
      <c r="O5" s="6" t="str">
        <f t="shared" si="5"/>
        <v>2019Q4</v>
      </c>
      <c r="P5" s="6" t="str">
        <f t="shared" si="5"/>
        <v>2020Q1</v>
      </c>
      <c r="Q5" s="6" t="str">
        <f t="shared" si="5"/>
        <v>2020Q2</v>
      </c>
      <c r="R5" s="6" t="str">
        <f t="shared" si="5"/>
        <v>2020Q3</v>
      </c>
      <c r="S5" s="6" t="str">
        <f t="shared" si="5"/>
        <v>2020Q4</v>
      </c>
      <c r="T5" s="6" t="str">
        <f t="shared" si="5"/>
        <v>2021Q1</v>
      </c>
      <c r="U5" s="6" t="str">
        <f t="shared" si="5"/>
        <v>2021Q2</v>
      </c>
      <c r="V5" s="6" t="str">
        <f t="shared" si="5"/>
        <v>2021Q3</v>
      </c>
      <c r="W5" s="6" t="str">
        <f t="shared" si="5"/>
        <v>2021Q4</v>
      </c>
      <c r="X5" s="6" t="str">
        <f t="shared" si="5"/>
        <v>2022Q1</v>
      </c>
      <c r="Y5" s="6" t="str">
        <f t="shared" si="5"/>
        <v>2022Q2</v>
      </c>
      <c r="Z5" s="6" t="str">
        <f>Z3&amp;Z2</f>
        <v>00</v>
      </c>
      <c r="AA5" s="6" t="str">
        <f t="shared" si="5"/>
        <v>00</v>
      </c>
      <c r="AB5" s="6" t="str">
        <f>AB4&amp;AB3&amp;AB2</f>
        <v>Jan2019Q1</v>
      </c>
      <c r="AC5" s="6" t="str">
        <f t="shared" ref="AC5:BQ5" si="6">AC4&amp;AC3&amp;AC2</f>
        <v>Feb2019Q1</v>
      </c>
      <c r="AD5" s="6" t="str">
        <f t="shared" si="6"/>
        <v>Mar2019Q1</v>
      </c>
      <c r="AE5" s="6" t="str">
        <f t="shared" si="6"/>
        <v>Apr2019Q2</v>
      </c>
      <c r="AF5" s="6" t="str">
        <f t="shared" si="6"/>
        <v>May2019Q2</v>
      </c>
      <c r="AG5" s="6" t="str">
        <f t="shared" si="6"/>
        <v>Jun2019Q2</v>
      </c>
      <c r="AH5" s="6" t="str">
        <f t="shared" si="6"/>
        <v>Jul2019Q3</v>
      </c>
      <c r="AI5" s="6" t="str">
        <f t="shared" si="6"/>
        <v>Aug2019Q3</v>
      </c>
      <c r="AJ5" s="6" t="str">
        <f t="shared" si="6"/>
        <v>Sep2019Q3</v>
      </c>
      <c r="AK5" s="6" t="str">
        <f t="shared" si="6"/>
        <v>Oct2019Q4</v>
      </c>
      <c r="AL5" s="6" t="str">
        <f t="shared" si="6"/>
        <v>Nov2019Q4</v>
      </c>
      <c r="AM5" s="6" t="str">
        <f t="shared" si="6"/>
        <v>Dec2019Q4</v>
      </c>
      <c r="AN5" s="6" t="str">
        <f t="shared" si="6"/>
        <v>Jan2020Q1</v>
      </c>
      <c r="AO5" s="6" t="str">
        <f t="shared" si="6"/>
        <v>Feb2020Q1</v>
      </c>
      <c r="AP5" s="6" t="str">
        <f t="shared" si="6"/>
        <v>Mar2020Q1</v>
      </c>
      <c r="AQ5" s="6" t="str">
        <f t="shared" si="6"/>
        <v>Apr2020Q2</v>
      </c>
      <c r="AR5" s="6" t="str">
        <f t="shared" si="6"/>
        <v>May2020Q2</v>
      </c>
      <c r="AS5" s="6" t="str">
        <f t="shared" si="6"/>
        <v>Jun2020Q2</v>
      </c>
      <c r="AT5" s="6" t="str">
        <f t="shared" si="6"/>
        <v>Jul2020Q3</v>
      </c>
      <c r="AU5" s="6" t="str">
        <f t="shared" si="6"/>
        <v>Aug2020Q3</v>
      </c>
      <c r="AV5" s="6" t="str">
        <f t="shared" si="6"/>
        <v>Sep2020Q3</v>
      </c>
      <c r="AW5" s="6" t="str">
        <f t="shared" si="6"/>
        <v>Oct2020Q4</v>
      </c>
      <c r="AX5" s="6" t="str">
        <f t="shared" si="6"/>
        <v>Nov2020Q4</v>
      </c>
      <c r="AY5" s="6" t="str">
        <f t="shared" si="6"/>
        <v>Dec2020Q4</v>
      </c>
      <c r="AZ5" s="6" t="str">
        <f t="shared" si="6"/>
        <v>Jan2021Q1</v>
      </c>
      <c r="BA5" s="6" t="str">
        <f t="shared" si="6"/>
        <v>Feb2021Q1</v>
      </c>
      <c r="BB5" s="6" t="str">
        <f t="shared" si="6"/>
        <v>Mar2021Q1</v>
      </c>
      <c r="BC5" s="6" t="str">
        <f t="shared" si="6"/>
        <v>Apr2021Q2</v>
      </c>
      <c r="BD5" s="6" t="str">
        <f t="shared" si="6"/>
        <v>May2021Q2</v>
      </c>
      <c r="BE5" s="6" t="str">
        <f t="shared" si="6"/>
        <v>Jun2021Q2</v>
      </c>
      <c r="BF5" s="6" t="str">
        <f t="shared" si="6"/>
        <v>Jul2021Q3</v>
      </c>
      <c r="BG5" s="6" t="str">
        <f t="shared" si="6"/>
        <v>Aug2021Q3</v>
      </c>
      <c r="BH5" s="6" t="str">
        <f t="shared" si="6"/>
        <v>Sep2021Q3</v>
      </c>
      <c r="BI5" s="6" t="str">
        <f t="shared" si="6"/>
        <v>Oct2021Q4</v>
      </c>
      <c r="BJ5" s="6" t="str">
        <f t="shared" si="6"/>
        <v>Nov2021Q4</v>
      </c>
      <c r="BK5" s="6" t="str">
        <f t="shared" si="6"/>
        <v>Dec2021Q4</v>
      </c>
      <c r="BL5" s="6" t="str">
        <f t="shared" si="6"/>
        <v>Jan2022Q1</v>
      </c>
      <c r="BM5" s="6" t="str">
        <f t="shared" si="6"/>
        <v>Feb2022Q1</v>
      </c>
      <c r="BN5" s="6" t="str">
        <f t="shared" si="6"/>
        <v>Mar2022Q1</v>
      </c>
      <c r="BO5" s="6" t="str">
        <f t="shared" si="6"/>
        <v>Apr2022Q2</v>
      </c>
      <c r="BP5" s="6" t="str">
        <f t="shared" si="6"/>
        <v>May2022Q2</v>
      </c>
      <c r="BQ5" s="6" t="str">
        <f t="shared" si="6"/>
        <v>Jun2022Q2</v>
      </c>
    </row>
    <row r="7" spans="2:79" ht="19.5" x14ac:dyDescent="0.25">
      <c r="E7" s="10" t="str">
        <f>"COVID-19's impact on Virginia's visitor economy, "&amp;C9&amp;" Scenario"</f>
        <v>COVID-19's impact on Virginia's visitor economy, Baseline Scenario</v>
      </c>
    </row>
    <row r="8" spans="2:79" x14ac:dyDescent="0.25">
      <c r="E8" s="7" t="s">
        <v>12</v>
      </c>
      <c r="G8" s="7" t="s">
        <v>13</v>
      </c>
      <c r="P8" s="7" t="s">
        <v>14</v>
      </c>
      <c r="AN8" s="7" t="s">
        <v>15</v>
      </c>
    </row>
    <row r="9" spans="2:79" x14ac:dyDescent="0.25">
      <c r="C9" s="7" t="s">
        <v>62</v>
      </c>
      <c r="E9" s="11"/>
      <c r="F9" s="11"/>
      <c r="G9" s="11"/>
      <c r="H9" s="11"/>
      <c r="I9" s="11"/>
      <c r="J9" s="12"/>
      <c r="K9" s="11"/>
      <c r="L9" s="13">
        <f>L3</f>
        <v>2019</v>
      </c>
      <c r="M9" s="13"/>
      <c r="N9" s="13"/>
      <c r="O9" s="14"/>
      <c r="P9" s="15">
        <f>P3</f>
        <v>2020</v>
      </c>
      <c r="Q9" s="13"/>
      <c r="R9" s="15"/>
      <c r="S9" s="16"/>
      <c r="T9" s="15">
        <f>T3</f>
        <v>2021</v>
      </c>
      <c r="U9" s="15"/>
      <c r="V9" s="15"/>
      <c r="W9" s="16"/>
      <c r="X9" s="15">
        <f>X3</f>
        <v>2022</v>
      </c>
      <c r="Y9" s="15"/>
      <c r="Z9" s="17"/>
      <c r="AA9" s="18"/>
      <c r="AB9" s="15">
        <f>AB3</f>
        <v>2019</v>
      </c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9"/>
      <c r="AN9" s="15">
        <f>AN3</f>
        <v>2020</v>
      </c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6"/>
      <c r="AZ9" s="15">
        <f>AZ3</f>
        <v>2021</v>
      </c>
      <c r="BA9" s="15"/>
      <c r="BB9" s="15"/>
      <c r="BC9" s="15"/>
      <c r="BD9" s="15"/>
      <c r="BE9" s="15"/>
      <c r="BF9" s="15"/>
      <c r="BG9" s="15"/>
      <c r="BH9" s="13"/>
      <c r="BI9" s="13"/>
      <c r="BJ9" s="13"/>
      <c r="BK9" s="16"/>
      <c r="BL9" s="15">
        <f>BL3</f>
        <v>2022</v>
      </c>
      <c r="BM9" s="15"/>
      <c r="BN9" s="15"/>
      <c r="BO9" s="15"/>
      <c r="BP9" s="15"/>
      <c r="BQ9" s="15"/>
    </row>
    <row r="10" spans="2:79" ht="15.75" x14ac:dyDescent="0.25">
      <c r="E10" s="20" t="s">
        <v>17</v>
      </c>
      <c r="F10" s="11"/>
      <c r="G10" s="21">
        <f t="shared" ref="G10:I10" si="7">G3</f>
        <v>2019</v>
      </c>
      <c r="H10" s="21">
        <f t="shared" si="7"/>
        <v>2020</v>
      </c>
      <c r="I10" s="21">
        <f t="shared" si="7"/>
        <v>2021</v>
      </c>
      <c r="J10" s="22"/>
      <c r="K10" s="21"/>
      <c r="L10" s="21" t="str">
        <f t="shared" ref="L10:Y10" si="8">L2</f>
        <v>Q1</v>
      </c>
      <c r="M10" s="21" t="str">
        <f t="shared" si="8"/>
        <v>Q2</v>
      </c>
      <c r="N10" s="21" t="str">
        <f t="shared" si="8"/>
        <v>Q3</v>
      </c>
      <c r="O10" s="23" t="str">
        <f t="shared" si="8"/>
        <v>Q4</v>
      </c>
      <c r="P10" s="21" t="str">
        <f t="shared" si="8"/>
        <v>Q1</v>
      </c>
      <c r="Q10" s="21" t="str">
        <f t="shared" si="8"/>
        <v>Q2</v>
      </c>
      <c r="R10" s="21" t="str">
        <f t="shared" si="8"/>
        <v>Q3</v>
      </c>
      <c r="S10" s="24" t="str">
        <f t="shared" si="8"/>
        <v>Q4</v>
      </c>
      <c r="T10" s="21" t="str">
        <f t="shared" si="8"/>
        <v>Q1</v>
      </c>
      <c r="U10" s="21" t="str">
        <f t="shared" si="8"/>
        <v>Q2</v>
      </c>
      <c r="V10" s="21" t="str">
        <f t="shared" si="8"/>
        <v>Q3</v>
      </c>
      <c r="W10" s="24" t="str">
        <f t="shared" si="8"/>
        <v>Q4</v>
      </c>
      <c r="X10" s="21" t="str">
        <f>X2</f>
        <v>Q1</v>
      </c>
      <c r="Y10" s="21" t="str">
        <f t="shared" si="8"/>
        <v>Q2</v>
      </c>
      <c r="Z10" s="22"/>
      <c r="AA10" s="21"/>
      <c r="AB10" s="21" t="str">
        <f t="shared" ref="AB10:BJ10" si="9">AB4</f>
        <v>Jan</v>
      </c>
      <c r="AC10" s="21" t="str">
        <f t="shared" si="9"/>
        <v>Feb</v>
      </c>
      <c r="AD10" s="21" t="str">
        <f t="shared" si="9"/>
        <v>Mar</v>
      </c>
      <c r="AE10" s="21" t="str">
        <f t="shared" si="9"/>
        <v>Apr</v>
      </c>
      <c r="AF10" s="21" t="str">
        <f t="shared" si="9"/>
        <v>May</v>
      </c>
      <c r="AG10" s="21" t="str">
        <f t="shared" si="9"/>
        <v>Jun</v>
      </c>
      <c r="AH10" s="21" t="str">
        <f t="shared" si="9"/>
        <v>Jul</v>
      </c>
      <c r="AI10" s="21" t="str">
        <f t="shared" si="9"/>
        <v>Aug</v>
      </c>
      <c r="AJ10" s="21" t="str">
        <f t="shared" si="9"/>
        <v>Sep</v>
      </c>
      <c r="AK10" s="21" t="str">
        <f t="shared" si="9"/>
        <v>Oct</v>
      </c>
      <c r="AL10" s="21" t="str">
        <f t="shared" si="9"/>
        <v>Nov</v>
      </c>
      <c r="AM10" s="23" t="str">
        <f t="shared" si="9"/>
        <v>Dec</v>
      </c>
      <c r="AN10" s="21" t="str">
        <f t="shared" si="9"/>
        <v>Jan</v>
      </c>
      <c r="AO10" s="21" t="str">
        <f t="shared" si="9"/>
        <v>Feb</v>
      </c>
      <c r="AP10" s="21" t="str">
        <f t="shared" si="9"/>
        <v>Mar</v>
      </c>
      <c r="AQ10" s="21" t="str">
        <f t="shared" si="9"/>
        <v>Apr</v>
      </c>
      <c r="AR10" s="21" t="str">
        <f t="shared" si="9"/>
        <v>May</v>
      </c>
      <c r="AS10" s="21" t="str">
        <f t="shared" si="9"/>
        <v>Jun</v>
      </c>
      <c r="AT10" s="21" t="str">
        <f t="shared" si="9"/>
        <v>Jul</v>
      </c>
      <c r="AU10" s="21" t="str">
        <f t="shared" si="9"/>
        <v>Aug</v>
      </c>
      <c r="AV10" s="21" t="str">
        <f t="shared" si="9"/>
        <v>Sep</v>
      </c>
      <c r="AW10" s="21" t="str">
        <f t="shared" si="9"/>
        <v>Oct</v>
      </c>
      <c r="AX10" s="21" t="str">
        <f t="shared" si="9"/>
        <v>Nov</v>
      </c>
      <c r="AY10" s="24" t="str">
        <f t="shared" si="9"/>
        <v>Dec</v>
      </c>
      <c r="AZ10" s="21" t="str">
        <f t="shared" si="9"/>
        <v>Jan</v>
      </c>
      <c r="BA10" s="21" t="str">
        <f t="shared" si="9"/>
        <v>Feb</v>
      </c>
      <c r="BB10" s="21" t="str">
        <f t="shared" si="9"/>
        <v>Mar</v>
      </c>
      <c r="BC10" s="21" t="str">
        <f t="shared" si="9"/>
        <v>Apr</v>
      </c>
      <c r="BD10" s="21" t="str">
        <f t="shared" si="9"/>
        <v>May</v>
      </c>
      <c r="BE10" s="21" t="str">
        <f t="shared" si="9"/>
        <v>Jun</v>
      </c>
      <c r="BF10" s="21" t="str">
        <f t="shared" si="9"/>
        <v>Jul</v>
      </c>
      <c r="BG10" s="21" t="str">
        <f t="shared" si="9"/>
        <v>Aug</v>
      </c>
      <c r="BH10" s="21" t="str">
        <f t="shared" si="9"/>
        <v>Sep</v>
      </c>
      <c r="BI10" s="21" t="str">
        <f t="shared" si="9"/>
        <v>Oct</v>
      </c>
      <c r="BJ10" s="21" t="str">
        <f t="shared" si="9"/>
        <v>Nov</v>
      </c>
      <c r="BK10" s="24" t="str">
        <f>BK4</f>
        <v>Dec</v>
      </c>
      <c r="BL10" s="21" t="str">
        <f t="shared" ref="BL10:BQ10" si="10">BL4</f>
        <v>Jan</v>
      </c>
      <c r="BM10" s="21" t="str">
        <f t="shared" si="10"/>
        <v>Feb</v>
      </c>
      <c r="BN10" s="21" t="str">
        <f t="shared" si="10"/>
        <v>Mar</v>
      </c>
      <c r="BO10" s="21" t="str">
        <f t="shared" si="10"/>
        <v>Apr</v>
      </c>
      <c r="BP10" s="21" t="str">
        <f t="shared" si="10"/>
        <v>May</v>
      </c>
      <c r="BQ10" s="21" t="str">
        <f t="shared" si="10"/>
        <v>Jun</v>
      </c>
    </row>
    <row r="11" spans="2:79" ht="16.5" customHeight="1" x14ac:dyDescent="0.25">
      <c r="B11" s="6" t="str">
        <f>C11</f>
        <v>2019spend</v>
      </c>
      <c r="C11" s="25" t="s">
        <v>18</v>
      </c>
      <c r="F11" s="7" t="s">
        <v>19</v>
      </c>
      <c r="G11" s="26">
        <v>26636.433525347176</v>
      </c>
      <c r="H11" s="26">
        <v>26636.433525347176</v>
      </c>
      <c r="I11" s="26">
        <v>26636.433525347176</v>
      </c>
      <c r="J11" s="27" t="s">
        <v>80</v>
      </c>
      <c r="K11" s="26" t="s">
        <v>80</v>
      </c>
      <c r="L11" s="26">
        <v>5789.5480703724706</v>
      </c>
      <c r="M11" s="26">
        <v>7352.0054500691476</v>
      </c>
      <c r="N11" s="26">
        <v>7192.9348715354781</v>
      </c>
      <c r="O11" s="26">
        <v>6301.9451333700772</v>
      </c>
      <c r="P11" s="26">
        <v>5789.5480703724706</v>
      </c>
      <c r="Q11" s="26">
        <v>7352.0054500691476</v>
      </c>
      <c r="R11" s="26">
        <v>7192.9348715354781</v>
      </c>
      <c r="S11" s="26">
        <v>6301.9451333700772</v>
      </c>
      <c r="T11" s="26">
        <v>5789.5480703724706</v>
      </c>
      <c r="U11" s="26">
        <v>7352.0054500691476</v>
      </c>
      <c r="V11" s="26">
        <v>7192.9348715354781</v>
      </c>
      <c r="W11" s="26">
        <v>6301.9451333700772</v>
      </c>
      <c r="X11" s="26">
        <v>5789.5480703724706</v>
      </c>
      <c r="Y11" s="26">
        <v>7352.0054500691476</v>
      </c>
      <c r="Z11" s="27" t="s">
        <v>80</v>
      </c>
      <c r="AA11" s="26" t="s">
        <v>80</v>
      </c>
      <c r="AB11" s="26">
        <v>1750.2519313461164</v>
      </c>
      <c r="AC11" s="26">
        <v>1804.3422735126292</v>
      </c>
      <c r="AD11" s="26">
        <v>2234.9538655137248</v>
      </c>
      <c r="AE11" s="26">
        <v>2365.3414818236834</v>
      </c>
      <c r="AF11" s="26">
        <v>2474.3194140171972</v>
      </c>
      <c r="AG11" s="26">
        <v>2512.3445542282666</v>
      </c>
      <c r="AH11" s="26">
        <v>2493.5432469876532</v>
      </c>
      <c r="AI11" s="26">
        <v>2447.6514896349913</v>
      </c>
      <c r="AJ11" s="26">
        <v>2251.7401349128331</v>
      </c>
      <c r="AK11" s="26">
        <v>2420.3062234516851</v>
      </c>
      <c r="AL11" s="26">
        <v>2070.8125186316179</v>
      </c>
      <c r="AM11" s="26">
        <v>1810.8263912867742</v>
      </c>
      <c r="AN11" s="26">
        <v>1750.2519313461164</v>
      </c>
      <c r="AO11" s="26">
        <v>1804.3422735126292</v>
      </c>
      <c r="AP11" s="26">
        <v>2234.9538655137248</v>
      </c>
      <c r="AQ11" s="26">
        <v>2365.3414818236834</v>
      </c>
      <c r="AR11" s="26">
        <v>2474.3194140171972</v>
      </c>
      <c r="AS11" s="26">
        <v>2512.3445542282666</v>
      </c>
      <c r="AT11" s="26">
        <v>2493.5432469876532</v>
      </c>
      <c r="AU11" s="26">
        <v>2447.6514896349913</v>
      </c>
      <c r="AV11" s="26">
        <v>2251.7401349128331</v>
      </c>
      <c r="AW11" s="26">
        <v>2420.3062234516851</v>
      </c>
      <c r="AX11" s="26">
        <v>2070.8125186316179</v>
      </c>
      <c r="AY11" s="26">
        <v>1810.8263912867742</v>
      </c>
      <c r="AZ11" s="26">
        <v>1750.2519313461164</v>
      </c>
      <c r="BA11" s="26">
        <v>1804.3422735126292</v>
      </c>
      <c r="BB11" s="26">
        <v>2234.9538655137248</v>
      </c>
      <c r="BC11" s="26">
        <v>2365.3414818236834</v>
      </c>
      <c r="BD11" s="26">
        <v>2474.3194140171972</v>
      </c>
      <c r="BE11" s="26">
        <v>2512.3445542282666</v>
      </c>
      <c r="BF11" s="26">
        <v>2493.5432469876532</v>
      </c>
      <c r="BG11" s="26">
        <v>2447.6514896349913</v>
      </c>
      <c r="BH11" s="26">
        <v>2251.7401349128331</v>
      </c>
      <c r="BI11" s="26">
        <v>2420.3062234516851</v>
      </c>
      <c r="BJ11" s="26">
        <v>2070.8125186316179</v>
      </c>
      <c r="BK11" s="26">
        <v>1810.8263912867742</v>
      </c>
      <c r="BL11" s="26">
        <v>1750.2519313461164</v>
      </c>
      <c r="BM11" s="26">
        <v>1804.3422735126292</v>
      </c>
      <c r="BN11" s="26">
        <v>2234.9538655137248</v>
      </c>
      <c r="BO11" s="26">
        <v>2365.3414818236834</v>
      </c>
      <c r="BP11" s="26">
        <v>2474.3194140171972</v>
      </c>
      <c r="BQ11" s="26">
        <v>2512.3445542282666</v>
      </c>
    </row>
    <row r="12" spans="2:79" ht="16.5" customHeight="1" x14ac:dyDescent="0.25">
      <c r="B12" s="6" t="str">
        <f t="shared" ref="B12:B19" si="11">C12&amp;$C$9</f>
        <v>$ actualBaseline</v>
      </c>
      <c r="C12" s="7" t="s">
        <v>20</v>
      </c>
      <c r="F12" s="7" t="s">
        <v>21</v>
      </c>
      <c r="G12" s="26">
        <v>26636.433525347176</v>
      </c>
      <c r="H12" s="26">
        <v>14025.485419238299</v>
      </c>
      <c r="I12" s="26">
        <v>20240.973965879057</v>
      </c>
      <c r="J12" s="27" t="s">
        <v>80</v>
      </c>
      <c r="K12" s="26" t="s">
        <v>80</v>
      </c>
      <c r="L12" s="26">
        <v>5789.5480703724706</v>
      </c>
      <c r="M12" s="26">
        <v>7352.0054500691476</v>
      </c>
      <c r="N12" s="26">
        <v>7192.9348715354781</v>
      </c>
      <c r="O12" s="26">
        <v>6301.9451333700772</v>
      </c>
      <c r="P12" s="26">
        <v>4630.3210227182672</v>
      </c>
      <c r="Q12" s="26">
        <v>1960.6401192090289</v>
      </c>
      <c r="R12" s="26">
        <v>3570.4068593862239</v>
      </c>
      <c r="S12" s="26">
        <v>3864.1174179247801</v>
      </c>
      <c r="T12" s="26">
        <v>3953.0656945561586</v>
      </c>
      <c r="U12" s="26">
        <v>5374.5301243964204</v>
      </c>
      <c r="V12" s="26">
        <v>5631.0960425644334</v>
      </c>
      <c r="W12" s="26">
        <v>5282.2821043620461</v>
      </c>
      <c r="X12" s="26">
        <v>5225.3556122584096</v>
      </c>
      <c r="Y12" s="26">
        <v>7104.5021728449465</v>
      </c>
      <c r="Z12" s="27" t="s">
        <v>80</v>
      </c>
      <c r="AA12" s="26" t="s">
        <v>80</v>
      </c>
      <c r="AB12" s="26">
        <v>1750.2519313461164</v>
      </c>
      <c r="AC12" s="26">
        <v>1804.3422735126292</v>
      </c>
      <c r="AD12" s="26">
        <v>2234.9538655137248</v>
      </c>
      <c r="AE12" s="26">
        <v>2365.3414818236834</v>
      </c>
      <c r="AF12" s="26">
        <v>2474.3194140171972</v>
      </c>
      <c r="AG12" s="26">
        <v>2512.3445542282666</v>
      </c>
      <c r="AH12" s="26">
        <v>2493.5432469876532</v>
      </c>
      <c r="AI12" s="26">
        <v>2447.6514896349913</v>
      </c>
      <c r="AJ12" s="26">
        <v>2251.7401349128331</v>
      </c>
      <c r="AK12" s="26">
        <v>2420.3062234516851</v>
      </c>
      <c r="AL12" s="26">
        <v>2070.8125186316179</v>
      </c>
      <c r="AM12" s="26">
        <v>1810.8263912867742</v>
      </c>
      <c r="AN12" s="26">
        <v>1750.2519313461164</v>
      </c>
      <c r="AO12" s="26">
        <v>1714.2250265248081</v>
      </c>
      <c r="AP12" s="26">
        <v>1165.8440648473425</v>
      </c>
      <c r="AQ12" s="26">
        <v>333.39957739504848</v>
      </c>
      <c r="AR12" s="26">
        <v>620.63408197378567</v>
      </c>
      <c r="AS12" s="26">
        <v>1006.6064598401947</v>
      </c>
      <c r="AT12" s="26">
        <v>1127.4722375800409</v>
      </c>
      <c r="AU12" s="26">
        <v>1221.9292022859584</v>
      </c>
      <c r="AV12" s="26">
        <v>1221.0054195202245</v>
      </c>
      <c r="AW12" s="26">
        <v>1407.5962558291319</v>
      </c>
      <c r="AX12" s="26">
        <v>1278.7824287651338</v>
      </c>
      <c r="AY12" s="26">
        <v>1177.7387333305142</v>
      </c>
      <c r="AZ12" s="26">
        <v>1165.1141765964219</v>
      </c>
      <c r="BA12" s="26">
        <v>1229.3711417797899</v>
      </c>
      <c r="BB12" s="26">
        <v>1558.5803761799473</v>
      </c>
      <c r="BC12" s="26">
        <v>1688.3069703901588</v>
      </c>
      <c r="BD12" s="26">
        <v>1807.6344804424371</v>
      </c>
      <c r="BE12" s="26">
        <v>1878.5886735638246</v>
      </c>
      <c r="BF12" s="26">
        <v>1908.3911654468957</v>
      </c>
      <c r="BG12" s="26">
        <v>1917.3367939761679</v>
      </c>
      <c r="BH12" s="26">
        <v>1805.3680831413699</v>
      </c>
      <c r="BI12" s="26">
        <v>1986.1717456231959</v>
      </c>
      <c r="BJ12" s="26">
        <v>1739.3483572280722</v>
      </c>
      <c r="BK12" s="26">
        <v>1556.7620015107773</v>
      </c>
      <c r="BL12" s="26">
        <v>1540.0892629359605</v>
      </c>
      <c r="BM12" s="26">
        <v>1625.0415435792315</v>
      </c>
      <c r="BN12" s="26">
        <v>2060.2248057432175</v>
      </c>
      <c r="BO12" s="26">
        <v>2231.7250346074256</v>
      </c>
      <c r="BP12" s="26">
        <v>2389.4814504875935</v>
      </c>
      <c r="BQ12" s="26">
        <v>2483.2956877499269</v>
      </c>
    </row>
    <row r="13" spans="2:79" ht="16.5" customHeight="1" x14ac:dyDescent="0.25">
      <c r="B13" s="6" t="str">
        <f t="shared" si="11"/>
        <v>$ lostBaseline</v>
      </c>
      <c r="C13" s="7" t="s">
        <v>22</v>
      </c>
      <c r="F13" s="7" t="s">
        <v>23</v>
      </c>
      <c r="G13" s="26" t="s">
        <v>11</v>
      </c>
      <c r="H13" s="26">
        <v>12610.948106108872</v>
      </c>
      <c r="I13" s="26">
        <v>6395.4595594681141</v>
      </c>
      <c r="J13" s="27" t="s">
        <v>80</v>
      </c>
      <c r="K13" s="26" t="s">
        <v>80</v>
      </c>
      <c r="L13" s="26" t="s">
        <v>11</v>
      </c>
      <c r="M13" s="26" t="s">
        <v>11</v>
      </c>
      <c r="N13" s="26" t="s">
        <v>11</v>
      </c>
      <c r="O13" s="26" t="s">
        <v>11</v>
      </c>
      <c r="P13" s="26">
        <v>1159.2270476542035</v>
      </c>
      <c r="Q13" s="26">
        <v>5391.3653308601179</v>
      </c>
      <c r="R13" s="26">
        <v>3622.5280121492542</v>
      </c>
      <c r="S13" s="26">
        <v>2437.8277154452971</v>
      </c>
      <c r="T13" s="26">
        <v>1836.4823758163113</v>
      </c>
      <c r="U13" s="26">
        <v>1977.4753256727267</v>
      </c>
      <c r="V13" s="26">
        <v>1561.838828971044</v>
      </c>
      <c r="W13" s="26">
        <v>1019.6630290080318</v>
      </c>
      <c r="X13" s="26">
        <v>564.19245811406074</v>
      </c>
      <c r="Y13" s="26">
        <v>247.50327722420153</v>
      </c>
      <c r="Z13" s="27" t="s">
        <v>80</v>
      </c>
      <c r="AA13" s="26" t="s">
        <v>80</v>
      </c>
      <c r="AB13" s="26" t="s">
        <v>11</v>
      </c>
      <c r="AC13" s="26" t="s">
        <v>11</v>
      </c>
      <c r="AD13" s="26" t="s">
        <v>11</v>
      </c>
      <c r="AE13" s="26" t="s">
        <v>11</v>
      </c>
      <c r="AF13" s="26" t="s">
        <v>11</v>
      </c>
      <c r="AG13" s="26" t="s">
        <v>11</v>
      </c>
      <c r="AH13" s="26" t="s">
        <v>11</v>
      </c>
      <c r="AI13" s="26" t="s">
        <v>11</v>
      </c>
      <c r="AJ13" s="26" t="s">
        <v>11</v>
      </c>
      <c r="AK13" s="26" t="s">
        <v>11</v>
      </c>
      <c r="AL13" s="26" t="s">
        <v>11</v>
      </c>
      <c r="AM13" s="26" t="s">
        <v>11</v>
      </c>
      <c r="AN13" s="26" t="s">
        <v>11</v>
      </c>
      <c r="AO13" s="26">
        <v>90.117246987821019</v>
      </c>
      <c r="AP13" s="26">
        <v>1069.1098006663824</v>
      </c>
      <c r="AQ13" s="26">
        <v>2031.9419044286349</v>
      </c>
      <c r="AR13" s="26">
        <v>1853.6853320434116</v>
      </c>
      <c r="AS13" s="26">
        <v>1505.7380943880719</v>
      </c>
      <c r="AT13" s="26">
        <v>1366.0710094076123</v>
      </c>
      <c r="AU13" s="26">
        <v>1225.722287349033</v>
      </c>
      <c r="AV13" s="26">
        <v>1030.7347153926087</v>
      </c>
      <c r="AW13" s="26">
        <v>1012.7099676225532</v>
      </c>
      <c r="AX13" s="26">
        <v>792.03008986648399</v>
      </c>
      <c r="AY13" s="26">
        <v>633.08765795626016</v>
      </c>
      <c r="AZ13" s="26">
        <v>585.13775474969452</v>
      </c>
      <c r="BA13" s="26">
        <v>574.97113173283935</v>
      </c>
      <c r="BB13" s="26">
        <v>676.37348933377757</v>
      </c>
      <c r="BC13" s="26">
        <v>677.0345114335247</v>
      </c>
      <c r="BD13" s="26">
        <v>666.68493357476007</v>
      </c>
      <c r="BE13" s="26">
        <v>633.75588066444186</v>
      </c>
      <c r="BF13" s="26">
        <v>585.15208154075742</v>
      </c>
      <c r="BG13" s="26">
        <v>530.31469565882333</v>
      </c>
      <c r="BH13" s="26">
        <v>446.3720517714633</v>
      </c>
      <c r="BI13" s="26">
        <v>434.13447782848925</v>
      </c>
      <c r="BJ13" s="26">
        <v>331.46416140354569</v>
      </c>
      <c r="BK13" s="26">
        <v>254.06438977599691</v>
      </c>
      <c r="BL13" s="26">
        <v>210.16266841015585</v>
      </c>
      <c r="BM13" s="26">
        <v>179.30072993339772</v>
      </c>
      <c r="BN13" s="26">
        <v>174.72905977050718</v>
      </c>
      <c r="BO13" s="26">
        <v>133.61644721625774</v>
      </c>
      <c r="BP13" s="26">
        <v>84.837963529603883</v>
      </c>
      <c r="BQ13" s="26">
        <v>29.04886647833991</v>
      </c>
    </row>
    <row r="14" spans="2:79" s="29" customFormat="1" ht="16.5" customHeight="1" x14ac:dyDescent="0.2">
      <c r="B14" s="28" t="str">
        <f t="shared" si="11"/>
        <v>% lostBaseline</v>
      </c>
      <c r="C14" s="29" t="s">
        <v>24</v>
      </c>
      <c r="F14" s="29" t="s">
        <v>25</v>
      </c>
      <c r="G14" s="30" t="s">
        <v>11</v>
      </c>
      <c r="H14" s="30">
        <v>0.47344732147073371</v>
      </c>
      <c r="I14" s="30">
        <v>0.24010194733398554</v>
      </c>
      <c r="J14" s="31" t="s">
        <v>80</v>
      </c>
      <c r="K14" s="30" t="s">
        <v>80</v>
      </c>
      <c r="L14" s="30" t="s">
        <v>11</v>
      </c>
      <c r="M14" s="30" t="s">
        <v>11</v>
      </c>
      <c r="N14" s="30" t="s">
        <v>11</v>
      </c>
      <c r="O14" s="30" t="s">
        <v>11</v>
      </c>
      <c r="P14" s="30">
        <v>0.20022755378549342</v>
      </c>
      <c r="Q14" s="30">
        <v>0.73331900628683722</v>
      </c>
      <c r="R14" s="30">
        <v>0.50362307970904119</v>
      </c>
      <c r="S14" s="30">
        <v>0.38683734368560352</v>
      </c>
      <c r="T14" s="30">
        <v>0.31720651655253662</v>
      </c>
      <c r="U14" s="30">
        <v>0.26897087319951973</v>
      </c>
      <c r="V14" s="30">
        <v>0.21713512729716097</v>
      </c>
      <c r="W14" s="30">
        <v>0.16180131807379744</v>
      </c>
      <c r="X14" s="30">
        <v>9.7450172492956497E-2</v>
      </c>
      <c r="Y14" s="30">
        <v>3.3664729835295983E-2</v>
      </c>
      <c r="Z14" s="31" t="s">
        <v>80</v>
      </c>
      <c r="AA14" s="30" t="s">
        <v>80</v>
      </c>
      <c r="AB14" s="30" t="s">
        <v>11</v>
      </c>
      <c r="AC14" s="30" t="s">
        <v>11</v>
      </c>
      <c r="AD14" s="30" t="s">
        <v>11</v>
      </c>
      <c r="AE14" s="30" t="s">
        <v>11</v>
      </c>
      <c r="AF14" s="30" t="s">
        <v>11</v>
      </c>
      <c r="AG14" s="30" t="s">
        <v>11</v>
      </c>
      <c r="AH14" s="30" t="s">
        <v>11</v>
      </c>
      <c r="AI14" s="30" t="s">
        <v>11</v>
      </c>
      <c r="AJ14" s="30" t="s">
        <v>11</v>
      </c>
      <c r="AK14" s="30" t="s">
        <v>11</v>
      </c>
      <c r="AL14" s="30" t="s">
        <v>11</v>
      </c>
      <c r="AM14" s="30" t="s">
        <v>11</v>
      </c>
      <c r="AN14" s="30" t="s">
        <v>11</v>
      </c>
      <c r="AO14" s="30">
        <v>5.0000000000000044E-2</v>
      </c>
      <c r="AP14" s="30">
        <v>0.47888888888888881</v>
      </c>
      <c r="AQ14" s="30">
        <v>0.86</v>
      </c>
      <c r="AR14" s="30">
        <v>0.75</v>
      </c>
      <c r="AS14" s="30">
        <v>0.6</v>
      </c>
      <c r="AT14" s="30">
        <v>0.54845043176013197</v>
      </c>
      <c r="AU14" s="30">
        <v>0.50132979349645845</v>
      </c>
      <c r="AV14" s="30">
        <v>0.45825756949558416</v>
      </c>
      <c r="AW14" s="30">
        <v>0.418885936412003</v>
      </c>
      <c r="AX14" s="30">
        <v>0.38289695447235028</v>
      </c>
      <c r="AY14" s="30">
        <v>0.35000000000000031</v>
      </c>
      <c r="AZ14" s="30">
        <v>0.33468678756043391</v>
      </c>
      <c r="BA14" s="30">
        <v>0.31901281438976092</v>
      </c>
      <c r="BB14" s="30">
        <v>0.30296958140226549</v>
      </c>
      <c r="BC14" s="30">
        <v>0.28654838928407012</v>
      </c>
      <c r="BD14" s="30">
        <v>0.26974033377600259</v>
      </c>
      <c r="BE14" s="30">
        <v>0.25253630084533341</v>
      </c>
      <c r="BF14" s="30">
        <v>0.23492696174376482</v>
      </c>
      <c r="BG14" s="30">
        <v>0.2169027679489921</v>
      </c>
      <c r="BH14" s="30">
        <v>0.19845394598709432</v>
      </c>
      <c r="BI14" s="30">
        <v>0.17957049213294696</v>
      </c>
      <c r="BJ14" s="30">
        <v>0.1602421669857822</v>
      </c>
      <c r="BK14" s="30">
        <v>0.14045848991695653</v>
      </c>
      <c r="BL14" s="30">
        <v>0.1202087333869144</v>
      </c>
      <c r="BM14" s="30">
        <v>9.948191712826604E-2</v>
      </c>
      <c r="BN14" s="30">
        <v>7.8266802191826135E-2</v>
      </c>
      <c r="BO14" s="30">
        <v>5.6551884852383827E-2</v>
      </c>
      <c r="BP14" s="30">
        <v>3.4325390370900766E-2</v>
      </c>
      <c r="BQ14" s="30">
        <v>1.1575266609753387E-2</v>
      </c>
    </row>
    <row r="15" spans="2:79" s="33" customFormat="1" ht="16.5" customHeight="1" x14ac:dyDescent="0.2">
      <c r="B15" s="32" t="str">
        <f t="shared" si="11"/>
        <v>Lost jobsBaseline</v>
      </c>
      <c r="C15" s="33" t="s">
        <v>26</v>
      </c>
      <c r="F15" s="33" t="s">
        <v>27</v>
      </c>
      <c r="G15" s="34" t="s">
        <v>11</v>
      </c>
      <c r="H15" s="34">
        <v>79153.763260379026</v>
      </c>
      <c r="I15" s="34">
        <v>40141.683848992026</v>
      </c>
      <c r="J15" s="35" t="s">
        <v>80</v>
      </c>
      <c r="K15" s="34" t="s">
        <v>80</v>
      </c>
      <c r="L15" s="34" t="s">
        <v>11</v>
      </c>
      <c r="M15" s="34" t="s">
        <v>11</v>
      </c>
      <c r="N15" s="34" t="s">
        <v>11</v>
      </c>
      <c r="O15" s="34" t="s">
        <v>11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5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</row>
    <row r="16" spans="2:79" s="37" customFormat="1" ht="16.5" customHeight="1" x14ac:dyDescent="0.2">
      <c r="B16" s="36" t="str">
        <f t="shared" si="11"/>
        <v>Lost wagesBaseline</v>
      </c>
      <c r="C16" s="37" t="s">
        <v>28</v>
      </c>
      <c r="F16" s="37" t="s">
        <v>28</v>
      </c>
      <c r="G16" s="26" t="str">
        <f t="shared" ref="G16:G19" si="12">IF(IFERROR(INDEX(VAdata,MATCH($B16,VAindicators,0),MATCH(G$5,VAdates,0)),"")=0,"--",IFERROR(INDEX(VAdata,MATCH($B16,VAindicators,0),MATCH(G$5,VAdates,0)),""))</f>
        <v>--</v>
      </c>
      <c r="H16" s="26">
        <v>2941.6577204717814</v>
      </c>
      <c r="I16" s="26">
        <v>1491.8190790081121</v>
      </c>
      <c r="J16" s="27" t="s">
        <v>80</v>
      </c>
      <c r="K16" s="26" t="s">
        <v>80</v>
      </c>
      <c r="L16" s="26" t="s">
        <v>11</v>
      </c>
      <c r="M16" s="26" t="s">
        <v>11</v>
      </c>
      <c r="N16" s="26" t="s">
        <v>11</v>
      </c>
      <c r="O16" s="26" t="s">
        <v>11</v>
      </c>
      <c r="P16" s="26">
        <v>270.40387176439447</v>
      </c>
      <c r="Q16" s="26">
        <v>1257.6018326271628</v>
      </c>
      <c r="R16" s="26">
        <v>844.99891720291487</v>
      </c>
      <c r="S16" s="26">
        <v>568.65309887730916</v>
      </c>
      <c r="T16" s="26">
        <v>428.38195145006432</v>
      </c>
      <c r="U16" s="26">
        <v>461.270279590619</v>
      </c>
      <c r="V16" s="26">
        <v>364.3179886807801</v>
      </c>
      <c r="W16" s="26">
        <v>237.84885928664872</v>
      </c>
      <c r="X16" s="26">
        <v>131.60478389719344</v>
      </c>
      <c r="Y16" s="26">
        <v>57.732579590838782</v>
      </c>
      <c r="Z16" s="27" t="s">
        <v>80</v>
      </c>
      <c r="AA16" s="26" t="s">
        <v>80</v>
      </c>
      <c r="AB16" s="26" t="s">
        <v>11</v>
      </c>
      <c r="AC16" s="26" t="s">
        <v>11</v>
      </c>
      <c r="AD16" s="26" t="s">
        <v>11</v>
      </c>
      <c r="AE16" s="26" t="s">
        <v>11</v>
      </c>
      <c r="AF16" s="26" t="s">
        <v>11</v>
      </c>
      <c r="AG16" s="26" t="s">
        <v>11</v>
      </c>
      <c r="AH16" s="26" t="s">
        <v>11</v>
      </c>
      <c r="AI16" s="26" t="s">
        <v>11</v>
      </c>
      <c r="AJ16" s="26" t="s">
        <v>11</v>
      </c>
      <c r="AK16" s="26" t="s">
        <v>11</v>
      </c>
      <c r="AL16" s="26" t="s">
        <v>11</v>
      </c>
      <c r="AM16" s="26" t="s">
        <v>11</v>
      </c>
      <c r="AN16" s="26" t="s">
        <v>11</v>
      </c>
      <c r="AO16" s="26">
        <v>21.020948870685764</v>
      </c>
      <c r="AP16" s="26">
        <v>249.3829228937087</v>
      </c>
      <c r="AQ16" s="26">
        <v>473.97527453286187</v>
      </c>
      <c r="AR16" s="26">
        <v>432.39475116778533</v>
      </c>
      <c r="AS16" s="26">
        <v>351.23180692651562</v>
      </c>
      <c r="AT16" s="26">
        <v>318.65275296708046</v>
      </c>
      <c r="AU16" s="26">
        <v>285.91469883124785</v>
      </c>
      <c r="AV16" s="26">
        <v>240.43146540458653</v>
      </c>
      <c r="AW16" s="26">
        <v>236.22697276920286</v>
      </c>
      <c r="AX16" s="26">
        <v>184.7506951180842</v>
      </c>
      <c r="AY16" s="26">
        <v>147.67543099002211</v>
      </c>
      <c r="AZ16" s="26">
        <v>136.49053023738628</v>
      </c>
      <c r="BA16" s="26">
        <v>134.11904120761454</v>
      </c>
      <c r="BB16" s="26">
        <v>157.77238000506347</v>
      </c>
      <c r="BC16" s="26">
        <v>157.92657148589132</v>
      </c>
      <c r="BD16" s="26">
        <v>155.51240600398665</v>
      </c>
      <c r="BE16" s="26">
        <v>147.831302100741</v>
      </c>
      <c r="BF16" s="26">
        <v>136.49387213643982</v>
      </c>
      <c r="BG16" s="26">
        <v>123.70238190170161</v>
      </c>
      <c r="BH16" s="26">
        <v>104.12173464263867</v>
      </c>
      <c r="BI16" s="26">
        <v>101.26717100743063</v>
      </c>
      <c r="BJ16" s="26">
        <v>77.318065322948911</v>
      </c>
      <c r="BK16" s="26">
        <v>59.263622956269188</v>
      </c>
      <c r="BL16" s="26">
        <v>49.023010076792758</v>
      </c>
      <c r="BM16" s="26">
        <v>41.824085870221545</v>
      </c>
      <c r="BN16" s="26">
        <v>40.757687950179118</v>
      </c>
      <c r="BO16" s="26">
        <v>31.167668777045833</v>
      </c>
      <c r="BP16" s="26">
        <v>19.789491504216972</v>
      </c>
      <c r="BQ16" s="26">
        <v>6.7754193095759767</v>
      </c>
    </row>
    <row r="17" spans="2:69" s="37" customFormat="1" ht="16.5" customHeight="1" x14ac:dyDescent="0.2">
      <c r="B17" s="36" t="str">
        <f t="shared" si="11"/>
        <v>Lost state taxesBaseline</v>
      </c>
      <c r="C17" s="37" t="s">
        <v>29</v>
      </c>
      <c r="F17" s="37" t="s">
        <v>29</v>
      </c>
      <c r="G17" s="26" t="str">
        <f t="shared" si="12"/>
        <v>--</v>
      </c>
      <c r="H17" s="26">
        <v>525.76532602627742</v>
      </c>
      <c r="I17" s="26">
        <v>266.63426509088487</v>
      </c>
      <c r="J17" s="27" t="s">
        <v>80</v>
      </c>
      <c r="K17" s="26" t="s">
        <v>80</v>
      </c>
      <c r="L17" s="26" t="s">
        <v>11</v>
      </c>
      <c r="M17" s="26" t="s">
        <v>11</v>
      </c>
      <c r="N17" s="26" t="s">
        <v>11</v>
      </c>
      <c r="O17" s="26" t="s">
        <v>11</v>
      </c>
      <c r="P17" s="26">
        <v>48.329545211049776</v>
      </c>
      <c r="Q17" s="26">
        <v>224.77239039095986</v>
      </c>
      <c r="R17" s="26">
        <v>151.02747274206669</v>
      </c>
      <c r="S17" s="26">
        <v>101.63591768220117</v>
      </c>
      <c r="T17" s="26">
        <v>76.565120000362938</v>
      </c>
      <c r="U17" s="26">
        <v>82.443282659105137</v>
      </c>
      <c r="V17" s="26">
        <v>65.114906048711902</v>
      </c>
      <c r="W17" s="26">
        <v>42.510956382704919</v>
      </c>
      <c r="X17" s="26">
        <v>23.521850156390229</v>
      </c>
      <c r="Y17" s="26">
        <v>10.318174281697836</v>
      </c>
      <c r="Z17" s="27" t="s">
        <v>80</v>
      </c>
      <c r="AA17" s="26" t="s">
        <v>80</v>
      </c>
      <c r="AB17" s="26" t="s">
        <v>11</v>
      </c>
      <c r="AC17" s="26" t="s">
        <v>11</v>
      </c>
      <c r="AD17" s="26" t="s">
        <v>11</v>
      </c>
      <c r="AE17" s="26" t="s">
        <v>11</v>
      </c>
      <c r="AF17" s="26" t="s">
        <v>11</v>
      </c>
      <c r="AG17" s="26" t="s">
        <v>11</v>
      </c>
      <c r="AH17" s="26" t="s">
        <v>11</v>
      </c>
      <c r="AI17" s="26" t="s">
        <v>11</v>
      </c>
      <c r="AJ17" s="26" t="s">
        <v>11</v>
      </c>
      <c r="AK17" s="26" t="s">
        <v>11</v>
      </c>
      <c r="AL17" s="26" t="s">
        <v>11</v>
      </c>
      <c r="AM17" s="26" t="s">
        <v>11</v>
      </c>
      <c r="AN17" s="26" t="s">
        <v>11</v>
      </c>
      <c r="AO17" s="26">
        <v>3.7570944979299918</v>
      </c>
      <c r="AP17" s="26">
        <v>44.572450713119785</v>
      </c>
      <c r="AQ17" s="26">
        <v>84.71405867817893</v>
      </c>
      <c r="AR17" s="26">
        <v>77.282331570282551</v>
      </c>
      <c r="AS17" s="26">
        <v>62.776000142498397</v>
      </c>
      <c r="AT17" s="26">
        <v>56.953114356907072</v>
      </c>
      <c r="AU17" s="26">
        <v>51.101810316193784</v>
      </c>
      <c r="AV17" s="26">
        <v>42.972548068965835</v>
      </c>
      <c r="AW17" s="26">
        <v>42.221075038696696</v>
      </c>
      <c r="AX17" s="26">
        <v>33.020670207940569</v>
      </c>
      <c r="AY17" s="26">
        <v>26.394172435563899</v>
      </c>
      <c r="AZ17" s="26">
        <v>24.39508431941217</v>
      </c>
      <c r="BA17" s="26">
        <v>23.971225794258629</v>
      </c>
      <c r="BB17" s="26">
        <v>28.198809886692143</v>
      </c>
      <c r="BC17" s="26">
        <v>28.226368679009731</v>
      </c>
      <c r="BD17" s="26">
        <v>27.794882550340962</v>
      </c>
      <c r="BE17" s="26">
        <v>26.422031429754444</v>
      </c>
      <c r="BF17" s="26">
        <v>24.395681620258284</v>
      </c>
      <c r="BG17" s="26">
        <v>22.109446214002229</v>
      </c>
      <c r="BH17" s="26">
        <v>18.609778214451385</v>
      </c>
      <c r="BI17" s="26">
        <v>18.099579298417332</v>
      </c>
      <c r="BJ17" s="26">
        <v>13.819132504553131</v>
      </c>
      <c r="BK17" s="26">
        <v>10.592244579734459</v>
      </c>
      <c r="BL17" s="26">
        <v>8.7619299473361973</v>
      </c>
      <c r="BM17" s="26">
        <v>7.4752592697227085</v>
      </c>
      <c r="BN17" s="26">
        <v>7.2846609393313226</v>
      </c>
      <c r="BO17" s="26">
        <v>5.5706275485423964</v>
      </c>
      <c r="BP17" s="26">
        <v>3.5369949332311164</v>
      </c>
      <c r="BQ17" s="26">
        <v>1.2105517999243225</v>
      </c>
    </row>
    <row r="18" spans="2:69" s="37" customFormat="1" ht="16.5" customHeight="1" x14ac:dyDescent="0.2">
      <c r="B18" s="36" t="str">
        <f t="shared" si="11"/>
        <v>Lost local taxesBaseline</v>
      </c>
      <c r="C18" s="37" t="s">
        <v>30</v>
      </c>
      <c r="F18" s="37" t="s">
        <v>30</v>
      </c>
      <c r="G18" s="26" t="str">
        <f t="shared" si="12"/>
        <v>--</v>
      </c>
      <c r="H18" s="26">
        <v>342.4611826286893</v>
      </c>
      <c r="I18" s="26">
        <v>173.67422542389599</v>
      </c>
      <c r="J18" s="27" t="s">
        <v>80</v>
      </c>
      <c r="K18" s="26" t="s">
        <v>80</v>
      </c>
      <c r="L18" s="26" t="s">
        <v>11</v>
      </c>
      <c r="M18" s="26" t="s">
        <v>11</v>
      </c>
      <c r="N18" s="26" t="s">
        <v>11</v>
      </c>
      <c r="O18" s="26" t="s">
        <v>11</v>
      </c>
      <c r="P18" s="26">
        <v>31.479811219151419</v>
      </c>
      <c r="Q18" s="26">
        <v>146.40717982934908</v>
      </c>
      <c r="R18" s="26">
        <v>98.372875433944657</v>
      </c>
      <c r="S18" s="26">
        <v>66.201316146244139</v>
      </c>
      <c r="T18" s="26">
        <v>49.871264317878044</v>
      </c>
      <c r="U18" s="26">
        <v>53.700049587936029</v>
      </c>
      <c r="V18" s="26">
        <v>42.413081708403411</v>
      </c>
      <c r="W18" s="26">
        <v>27.689829809678503</v>
      </c>
      <c r="X18" s="26">
        <v>15.321133257406206</v>
      </c>
      <c r="Y18" s="26">
        <v>6.7211651582023126</v>
      </c>
      <c r="Z18" s="27" t="s">
        <v>80</v>
      </c>
      <c r="AA18" s="26" t="s">
        <v>80</v>
      </c>
      <c r="AB18" s="26" t="s">
        <v>11</v>
      </c>
      <c r="AC18" s="26" t="s">
        <v>11</v>
      </c>
      <c r="AD18" s="26" t="s">
        <v>11</v>
      </c>
      <c r="AE18" s="26" t="s">
        <v>11</v>
      </c>
      <c r="AF18" s="26" t="s">
        <v>11</v>
      </c>
      <c r="AG18" s="26" t="s">
        <v>11</v>
      </c>
      <c r="AH18" s="26" t="s">
        <v>11</v>
      </c>
      <c r="AI18" s="26" t="s">
        <v>11</v>
      </c>
      <c r="AJ18" s="26" t="s">
        <v>11</v>
      </c>
      <c r="AK18" s="26" t="s">
        <v>11</v>
      </c>
      <c r="AL18" s="26" t="s">
        <v>11</v>
      </c>
      <c r="AM18" s="26" t="s">
        <v>11</v>
      </c>
      <c r="AN18" s="26" t="s">
        <v>11</v>
      </c>
      <c r="AO18" s="26">
        <v>2.4472116385715017</v>
      </c>
      <c r="AP18" s="26">
        <v>29.032599580579916</v>
      </c>
      <c r="AQ18" s="26">
        <v>55.179136554081857</v>
      </c>
      <c r="AR18" s="26">
        <v>50.338425445231223</v>
      </c>
      <c r="AS18" s="26">
        <v>40.889617830036002</v>
      </c>
      <c r="AT18" s="26">
        <v>37.096837565280154</v>
      </c>
      <c r="AU18" s="26">
        <v>33.285546857222798</v>
      </c>
      <c r="AV18" s="26">
        <v>27.990491011441708</v>
      </c>
      <c r="AW18" s="26">
        <v>27.501013425301544</v>
      </c>
      <c r="AX18" s="26">
        <v>21.508260835820259</v>
      </c>
      <c r="AY18" s="26">
        <v>17.19204188512234</v>
      </c>
      <c r="AZ18" s="26">
        <v>15.889920869249066</v>
      </c>
      <c r="BA18" s="26">
        <v>15.613837444561455</v>
      </c>
      <c r="BB18" s="26">
        <v>18.367506004067522</v>
      </c>
      <c r="BC18" s="26">
        <v>18.385456629834781</v>
      </c>
      <c r="BD18" s="26">
        <v>18.104404908473455</v>
      </c>
      <c r="BE18" s="26">
        <v>17.210188049627796</v>
      </c>
      <c r="BF18" s="26">
        <v>15.890309925628442</v>
      </c>
      <c r="BG18" s="26">
        <v>14.401153371864186</v>
      </c>
      <c r="BH18" s="26">
        <v>12.121618410910788</v>
      </c>
      <c r="BI18" s="26">
        <v>11.789296526009302</v>
      </c>
      <c r="BJ18" s="26">
        <v>9.0011954500310605</v>
      </c>
      <c r="BK18" s="26">
        <v>6.899337833638139</v>
      </c>
      <c r="BL18" s="26">
        <v>5.7071486903731525</v>
      </c>
      <c r="BM18" s="26">
        <v>4.8690661084739624</v>
      </c>
      <c r="BN18" s="26">
        <v>4.7449184585590922</v>
      </c>
      <c r="BO18" s="26">
        <v>3.6284699728609304</v>
      </c>
      <c r="BP18" s="26">
        <v>2.3038481387520613</v>
      </c>
      <c r="BQ18" s="26">
        <v>0.78884704658932092</v>
      </c>
    </row>
    <row r="19" spans="2:69" x14ac:dyDescent="0.25">
      <c r="B19" s="6" t="str">
        <f t="shared" si="11"/>
        <v>Baseline</v>
      </c>
      <c r="G19" s="38" t="str">
        <f t="shared" si="12"/>
        <v/>
      </c>
      <c r="H19" s="38" t="s">
        <v>80</v>
      </c>
      <c r="I19" s="38" t="s">
        <v>80</v>
      </c>
      <c r="J19" s="39" t="s">
        <v>80</v>
      </c>
      <c r="K19" s="38" t="s">
        <v>80</v>
      </c>
      <c r="L19" s="38" t="s">
        <v>80</v>
      </c>
      <c r="M19" s="38" t="s">
        <v>80</v>
      </c>
      <c r="N19" s="38" t="s">
        <v>80</v>
      </c>
      <c r="O19" s="38" t="s">
        <v>80</v>
      </c>
      <c r="P19" s="38" t="s">
        <v>80</v>
      </c>
      <c r="Q19" s="38" t="s">
        <v>80</v>
      </c>
      <c r="R19" s="38" t="s">
        <v>80</v>
      </c>
      <c r="S19" s="38" t="s">
        <v>80</v>
      </c>
      <c r="T19" s="38" t="s">
        <v>80</v>
      </c>
      <c r="U19" s="38" t="s">
        <v>80</v>
      </c>
      <c r="V19" s="38" t="s">
        <v>80</v>
      </c>
      <c r="W19" s="38" t="s">
        <v>80</v>
      </c>
      <c r="X19" s="38"/>
      <c r="Y19" s="38"/>
      <c r="Z19" s="39" t="s">
        <v>80</v>
      </c>
      <c r="AA19" s="38" t="s">
        <v>80</v>
      </c>
      <c r="AB19" s="38" t="s">
        <v>80</v>
      </c>
      <c r="AC19" s="38" t="s">
        <v>80</v>
      </c>
      <c r="AD19" s="38" t="s">
        <v>80</v>
      </c>
      <c r="AE19" s="38" t="s">
        <v>80</v>
      </c>
      <c r="AF19" s="38" t="s">
        <v>80</v>
      </c>
      <c r="AG19" s="38" t="s">
        <v>80</v>
      </c>
      <c r="AH19" s="38" t="s">
        <v>80</v>
      </c>
      <c r="AI19" s="38" t="s">
        <v>80</v>
      </c>
      <c r="AJ19" s="38" t="s">
        <v>80</v>
      </c>
      <c r="AK19" s="38" t="s">
        <v>80</v>
      </c>
      <c r="AL19" s="38" t="s">
        <v>80</v>
      </c>
      <c r="AM19" s="38" t="s">
        <v>80</v>
      </c>
      <c r="AN19" s="38" t="s">
        <v>80</v>
      </c>
      <c r="AO19" s="38" t="s">
        <v>80</v>
      </c>
      <c r="AP19" s="38" t="s">
        <v>80</v>
      </c>
      <c r="AQ19" s="38" t="s">
        <v>80</v>
      </c>
      <c r="AR19" s="38" t="s">
        <v>80</v>
      </c>
      <c r="AS19" s="38" t="s">
        <v>80</v>
      </c>
      <c r="AT19" s="38" t="s">
        <v>80</v>
      </c>
      <c r="AU19" s="38" t="s">
        <v>80</v>
      </c>
      <c r="AV19" s="38" t="s">
        <v>80</v>
      </c>
      <c r="AW19" s="38" t="s">
        <v>80</v>
      </c>
      <c r="AX19" s="38" t="s">
        <v>80</v>
      </c>
      <c r="AY19" s="38" t="s">
        <v>80</v>
      </c>
      <c r="AZ19" s="38" t="s">
        <v>80</v>
      </c>
      <c r="BA19" s="38" t="s">
        <v>80</v>
      </c>
      <c r="BB19" s="38" t="s">
        <v>80</v>
      </c>
      <c r="BC19" s="38" t="s">
        <v>80</v>
      </c>
      <c r="BD19" s="38" t="s">
        <v>80</v>
      </c>
      <c r="BE19" s="38" t="s">
        <v>80</v>
      </c>
      <c r="BF19" s="38" t="s">
        <v>80</v>
      </c>
      <c r="BG19" s="38" t="s">
        <v>80</v>
      </c>
      <c r="BH19" s="38" t="s">
        <v>80</v>
      </c>
      <c r="BI19" s="38" t="s">
        <v>80</v>
      </c>
      <c r="BJ19" s="38" t="s">
        <v>80</v>
      </c>
      <c r="BK19" s="38" t="s">
        <v>80</v>
      </c>
      <c r="BL19" s="38" t="s">
        <v>80</v>
      </c>
      <c r="BM19" s="38" t="s">
        <v>80</v>
      </c>
      <c r="BN19" s="38" t="s">
        <v>80</v>
      </c>
      <c r="BO19" s="38" t="s">
        <v>80</v>
      </c>
      <c r="BP19" s="38" t="s">
        <v>80</v>
      </c>
      <c r="BQ19" s="38" t="s">
        <v>80</v>
      </c>
    </row>
    <row r="20" spans="2:69" x14ac:dyDescent="0.25">
      <c r="E20" s="11"/>
      <c r="F20" s="11"/>
      <c r="G20" s="11"/>
      <c r="H20" s="11"/>
      <c r="I20" s="11"/>
      <c r="J20" s="12"/>
      <c r="K20" s="11"/>
      <c r="L20" s="13"/>
      <c r="M20" s="13"/>
      <c r="N20" s="13"/>
      <c r="O20" s="14"/>
      <c r="P20" s="15">
        <v>2020</v>
      </c>
      <c r="Q20" s="13"/>
      <c r="R20" s="15"/>
      <c r="S20" s="16"/>
      <c r="T20" s="15">
        <v>2021</v>
      </c>
      <c r="U20" s="15"/>
      <c r="V20" s="15"/>
      <c r="W20" s="16"/>
      <c r="X20" s="15">
        <v>2022</v>
      </c>
      <c r="Y20" s="15"/>
      <c r="Z20" s="17"/>
      <c r="AA20" s="18"/>
      <c r="AB20" s="15">
        <v>2019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9">
        <v>0</v>
      </c>
      <c r="AN20" s="15">
        <v>2020</v>
      </c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6"/>
      <c r="AZ20" s="15">
        <v>2021</v>
      </c>
      <c r="BA20" s="15"/>
      <c r="BB20" s="15"/>
      <c r="BC20" s="15"/>
      <c r="BD20" s="15"/>
      <c r="BE20" s="15"/>
      <c r="BF20" s="15"/>
      <c r="BG20" s="15"/>
      <c r="BH20" s="13"/>
      <c r="BI20" s="13"/>
      <c r="BJ20" s="13"/>
      <c r="BK20" s="16"/>
      <c r="BL20" s="15">
        <v>2022</v>
      </c>
      <c r="BM20" s="15"/>
      <c r="BN20" s="15"/>
      <c r="BO20" s="15"/>
      <c r="BP20" s="15"/>
      <c r="BQ20" s="15"/>
    </row>
    <row r="21" spans="2:69" ht="15.75" x14ac:dyDescent="0.25">
      <c r="B21" s="6" t="str">
        <f>C21&amp;$C$9</f>
        <v>Baseline</v>
      </c>
      <c r="E21" s="20" t="s">
        <v>31</v>
      </c>
      <c r="F21" s="20"/>
      <c r="G21" s="21">
        <f>G10</f>
        <v>2019</v>
      </c>
      <c r="H21" s="21">
        <v>2020</v>
      </c>
      <c r="I21" s="21">
        <v>2021</v>
      </c>
      <c r="J21" s="22"/>
      <c r="K21" s="21"/>
      <c r="L21" s="21" t="s">
        <v>64</v>
      </c>
      <c r="M21" s="21" t="s">
        <v>65</v>
      </c>
      <c r="N21" s="21" t="s">
        <v>66</v>
      </c>
      <c r="O21" s="23" t="s">
        <v>67</v>
      </c>
      <c r="P21" s="21" t="s">
        <v>64</v>
      </c>
      <c r="Q21" s="21" t="s">
        <v>65</v>
      </c>
      <c r="R21" s="21" t="s">
        <v>66</v>
      </c>
      <c r="S21" s="24" t="s">
        <v>67</v>
      </c>
      <c r="T21" s="21" t="s">
        <v>64</v>
      </c>
      <c r="U21" s="21" t="s">
        <v>65</v>
      </c>
      <c r="V21" s="21" t="s">
        <v>66</v>
      </c>
      <c r="W21" s="24" t="s">
        <v>67</v>
      </c>
      <c r="X21" s="21" t="s">
        <v>64</v>
      </c>
      <c r="Y21" s="21" t="s">
        <v>65</v>
      </c>
      <c r="Z21" s="22"/>
      <c r="AA21" s="21"/>
      <c r="AB21" s="21" t="s">
        <v>68</v>
      </c>
      <c r="AC21" s="21" t="s">
        <v>69</v>
      </c>
      <c r="AD21" s="21" t="s">
        <v>70</v>
      </c>
      <c r="AE21" s="21" t="s">
        <v>71</v>
      </c>
      <c r="AF21" s="21" t="s">
        <v>72</v>
      </c>
      <c r="AG21" s="21" t="s">
        <v>73</v>
      </c>
      <c r="AH21" s="21" t="s">
        <v>74</v>
      </c>
      <c r="AI21" s="21" t="s">
        <v>75</v>
      </c>
      <c r="AJ21" s="21" t="s">
        <v>76</v>
      </c>
      <c r="AK21" s="21" t="s">
        <v>77</v>
      </c>
      <c r="AL21" s="21" t="s">
        <v>78</v>
      </c>
      <c r="AM21" s="23" t="s">
        <v>79</v>
      </c>
      <c r="AN21" s="21" t="s">
        <v>68</v>
      </c>
      <c r="AO21" s="21" t="s">
        <v>69</v>
      </c>
      <c r="AP21" s="21" t="s">
        <v>70</v>
      </c>
      <c r="AQ21" s="21" t="s">
        <v>71</v>
      </c>
      <c r="AR21" s="21" t="s">
        <v>72</v>
      </c>
      <c r="AS21" s="21" t="s">
        <v>73</v>
      </c>
      <c r="AT21" s="21" t="s">
        <v>74</v>
      </c>
      <c r="AU21" s="21" t="s">
        <v>75</v>
      </c>
      <c r="AV21" s="21" t="s">
        <v>76</v>
      </c>
      <c r="AW21" s="21" t="s">
        <v>77</v>
      </c>
      <c r="AX21" s="21" t="s">
        <v>78</v>
      </c>
      <c r="AY21" s="24" t="s">
        <v>79</v>
      </c>
      <c r="AZ21" s="21" t="s">
        <v>68</v>
      </c>
      <c r="BA21" s="21" t="s">
        <v>69</v>
      </c>
      <c r="BB21" s="21" t="s">
        <v>70</v>
      </c>
      <c r="BC21" s="21" t="s">
        <v>71</v>
      </c>
      <c r="BD21" s="21" t="s">
        <v>72</v>
      </c>
      <c r="BE21" s="21" t="s">
        <v>73</v>
      </c>
      <c r="BF21" s="21" t="s">
        <v>74</v>
      </c>
      <c r="BG21" s="21" t="s">
        <v>75</v>
      </c>
      <c r="BH21" s="21" t="s">
        <v>76</v>
      </c>
      <c r="BI21" s="21" t="s">
        <v>77</v>
      </c>
      <c r="BJ21" s="21" t="s">
        <v>78</v>
      </c>
      <c r="BK21" s="24" t="s">
        <v>79</v>
      </c>
      <c r="BL21" s="21" t="s">
        <v>68</v>
      </c>
      <c r="BM21" s="21" t="s">
        <v>69</v>
      </c>
      <c r="BN21" s="21" t="s">
        <v>70</v>
      </c>
      <c r="BO21" s="21" t="s">
        <v>71</v>
      </c>
      <c r="BP21" s="21" t="s">
        <v>72</v>
      </c>
      <c r="BQ21" s="21" t="s">
        <v>73</v>
      </c>
    </row>
    <row r="22" spans="2:69" x14ac:dyDescent="0.25">
      <c r="B22" s="6" t="str">
        <f>C22&amp;$C$9</f>
        <v>Baseline</v>
      </c>
      <c r="F22" s="40" t="s">
        <v>32</v>
      </c>
      <c r="G22" s="7" t="str">
        <f t="shared" ref="G22" si="13">IF(IFERROR(INDEX(MemphisData,MATCH($B22,MemphisIndicators,0),MATCH(G$5,MemphisDates,0)),"")=0,"--",IFERROR(INDEX(MemphisData,MATCH($B22,MemphisIndicators,0),MATCH(G$5,MemphisDates,0)),""))</f>
        <v/>
      </c>
      <c r="H22" s="7" t="s">
        <v>80</v>
      </c>
      <c r="I22" s="7" t="s">
        <v>80</v>
      </c>
      <c r="J22" s="41" t="s">
        <v>80</v>
      </c>
      <c r="K22" s="7" t="s">
        <v>80</v>
      </c>
      <c r="L22" s="7" t="s">
        <v>80</v>
      </c>
      <c r="M22" s="7" t="s">
        <v>80</v>
      </c>
      <c r="N22" s="7" t="s">
        <v>80</v>
      </c>
      <c r="O22" s="7" t="s">
        <v>80</v>
      </c>
      <c r="P22" s="7" t="s">
        <v>80</v>
      </c>
      <c r="Q22" s="7" t="s">
        <v>80</v>
      </c>
      <c r="R22" s="7" t="s">
        <v>80</v>
      </c>
      <c r="S22" s="7" t="s">
        <v>80</v>
      </c>
      <c r="T22" s="7" t="s">
        <v>80</v>
      </c>
      <c r="U22" s="7" t="s">
        <v>80</v>
      </c>
      <c r="V22" s="7" t="s">
        <v>80</v>
      </c>
      <c r="W22" s="7" t="s">
        <v>80</v>
      </c>
      <c r="Z22" s="41" t="s">
        <v>80</v>
      </c>
      <c r="AA22" s="7" t="s">
        <v>80</v>
      </c>
      <c r="AB22" s="7" t="s">
        <v>80</v>
      </c>
      <c r="AC22" s="7" t="s">
        <v>80</v>
      </c>
      <c r="AD22" s="7" t="s">
        <v>80</v>
      </c>
      <c r="AE22" s="7" t="s">
        <v>80</v>
      </c>
      <c r="AF22" s="7" t="s">
        <v>80</v>
      </c>
      <c r="AG22" s="7" t="s">
        <v>80</v>
      </c>
      <c r="AH22" s="7" t="s">
        <v>80</v>
      </c>
      <c r="AI22" s="7" t="s">
        <v>80</v>
      </c>
      <c r="AJ22" s="7" t="s">
        <v>80</v>
      </c>
      <c r="AK22" s="7" t="s">
        <v>80</v>
      </c>
      <c r="AL22" s="7" t="s">
        <v>80</v>
      </c>
      <c r="AM22" s="7" t="s">
        <v>80</v>
      </c>
      <c r="AN22" s="7" t="s">
        <v>80</v>
      </c>
      <c r="AO22" s="7" t="s">
        <v>80</v>
      </c>
      <c r="AP22" s="7" t="s">
        <v>80</v>
      </c>
      <c r="AQ22" s="7" t="s">
        <v>80</v>
      </c>
      <c r="AR22" s="7" t="s">
        <v>80</v>
      </c>
      <c r="AS22" s="7" t="s">
        <v>80</v>
      </c>
      <c r="AT22" s="7" t="s">
        <v>80</v>
      </c>
      <c r="AU22" s="7" t="s">
        <v>80</v>
      </c>
      <c r="AV22" s="7" t="s">
        <v>80</v>
      </c>
      <c r="AW22" s="7" t="s">
        <v>80</v>
      </c>
      <c r="AX22" s="7" t="s">
        <v>80</v>
      </c>
      <c r="AY22" s="7" t="s">
        <v>80</v>
      </c>
      <c r="AZ22" s="7" t="s">
        <v>80</v>
      </c>
      <c r="BA22" s="7" t="s">
        <v>80</v>
      </c>
      <c r="BB22" s="7" t="s">
        <v>80</v>
      </c>
      <c r="BC22" s="7" t="s">
        <v>80</v>
      </c>
      <c r="BD22" s="7" t="s">
        <v>80</v>
      </c>
      <c r="BE22" s="7" t="s">
        <v>80</v>
      </c>
      <c r="BF22" s="7" t="s">
        <v>80</v>
      </c>
      <c r="BG22" s="7" t="s">
        <v>80</v>
      </c>
      <c r="BH22" s="7" t="s">
        <v>80</v>
      </c>
      <c r="BI22" s="7" t="s">
        <v>80</v>
      </c>
      <c r="BJ22" s="7" t="s">
        <v>80</v>
      </c>
      <c r="BK22" s="7" t="s">
        <v>80</v>
      </c>
    </row>
    <row r="23" spans="2:69" ht="16.5" customHeight="1" x14ac:dyDescent="0.25">
      <c r="B23" s="6" t="str">
        <f>C23</f>
        <v>2019room demand</v>
      </c>
      <c r="C23" s="25" t="s">
        <v>33</v>
      </c>
      <c r="F23" s="42" t="str">
        <f>$F$31</f>
        <v>Room demand (millions)</v>
      </c>
      <c r="G23" s="43">
        <v>36.272339379325274</v>
      </c>
      <c r="H23" s="43">
        <v>36.220311678571413</v>
      </c>
      <c r="I23" s="43">
        <v>36.220311678571413</v>
      </c>
      <c r="J23" s="44"/>
      <c r="K23" s="43"/>
      <c r="L23" s="43">
        <v>7.6108426081085838</v>
      </c>
      <c r="M23" s="43">
        <v>10.116183936580432</v>
      </c>
      <c r="N23" s="43">
        <v>10.001886311705904</v>
      </c>
      <c r="O23" s="43">
        <v>8.4913988221764924</v>
      </c>
      <c r="P23" s="43">
        <v>7.6108426081085838</v>
      </c>
      <c r="Q23" s="43">
        <v>10.116183936580432</v>
      </c>
      <c r="R23" s="43">
        <v>10.001886311705904</v>
      </c>
      <c r="S23" s="43">
        <v>8.4913988221764924</v>
      </c>
      <c r="T23" s="43">
        <v>7.6108426081085838</v>
      </c>
      <c r="U23" s="43">
        <v>10.116183936580432</v>
      </c>
      <c r="V23" s="43">
        <v>10.001886311705904</v>
      </c>
      <c r="W23" s="43">
        <v>8.4913988221764924</v>
      </c>
      <c r="X23" s="43">
        <v>7.6108426081085838</v>
      </c>
      <c r="Y23" s="43">
        <v>10.116183936580432</v>
      </c>
      <c r="Z23" s="44"/>
      <c r="AA23" s="43"/>
      <c r="AB23" s="43">
        <v>2.2269631381908614</v>
      </c>
      <c r="AC23" s="43">
        <v>2.3037388557588869</v>
      </c>
      <c r="AD23" s="43">
        <v>3.080140614158835</v>
      </c>
      <c r="AE23" s="43">
        <v>3.258811966459795</v>
      </c>
      <c r="AF23" s="43">
        <v>3.3977727712706374</v>
      </c>
      <c r="AG23" s="43">
        <v>3.4595991988500008</v>
      </c>
      <c r="AH23" s="43">
        <v>3.503674629301905</v>
      </c>
      <c r="AI23" s="43">
        <v>3.4485415273099238</v>
      </c>
      <c r="AJ23" s="43">
        <v>3.0496701550940757</v>
      </c>
      <c r="AK23" s="43">
        <v>3.3537430830706634</v>
      </c>
      <c r="AL23" s="43">
        <v>2.7979805048954378</v>
      </c>
      <c r="AM23" s="43">
        <v>2.3396752342103899</v>
      </c>
      <c r="AN23" s="43">
        <v>2.2269631381908614</v>
      </c>
      <c r="AO23" s="43">
        <v>2.3037388557588869</v>
      </c>
      <c r="AP23" s="43">
        <v>3.080140614158835</v>
      </c>
      <c r="AQ23" s="43">
        <v>3.258811966459795</v>
      </c>
      <c r="AR23" s="43">
        <v>3.3977727712706374</v>
      </c>
      <c r="AS23" s="43">
        <v>3.4595991988500008</v>
      </c>
      <c r="AT23" s="43">
        <v>3.503674629301905</v>
      </c>
      <c r="AU23" s="43">
        <v>3.4485415273099238</v>
      </c>
      <c r="AV23" s="43">
        <v>3.0496701550940757</v>
      </c>
      <c r="AW23" s="43">
        <v>3.3537430830706634</v>
      </c>
      <c r="AX23" s="43">
        <v>2.7979805048954378</v>
      </c>
      <c r="AY23" s="43">
        <v>2.3396752342103899</v>
      </c>
      <c r="AZ23" s="43">
        <v>2.2269631381908614</v>
      </c>
      <c r="BA23" s="43">
        <v>2.3037388557588869</v>
      </c>
      <c r="BB23" s="43">
        <v>3.080140614158835</v>
      </c>
      <c r="BC23" s="43">
        <v>3.258811966459795</v>
      </c>
      <c r="BD23" s="43">
        <v>3.3977727712706374</v>
      </c>
      <c r="BE23" s="43">
        <v>3.4595991988500008</v>
      </c>
      <c r="BF23" s="43">
        <v>3.503674629301905</v>
      </c>
      <c r="BG23" s="43">
        <v>3.4485415273099238</v>
      </c>
      <c r="BH23" s="43">
        <v>3.0496701550940757</v>
      </c>
      <c r="BI23" s="43">
        <v>3.3537430830706634</v>
      </c>
      <c r="BJ23" s="43">
        <v>2.7979805048954378</v>
      </c>
      <c r="BK23" s="43">
        <v>2.3396752342103899</v>
      </c>
      <c r="BL23" s="43">
        <v>2.2269631381908614</v>
      </c>
      <c r="BM23" s="43">
        <v>2.3037388557588869</v>
      </c>
      <c r="BN23" s="43">
        <v>3.080140614158835</v>
      </c>
      <c r="BO23" s="43">
        <v>3.258811966459795</v>
      </c>
      <c r="BP23" s="43">
        <v>3.3977727712706374</v>
      </c>
      <c r="BQ23" s="43">
        <v>3.4595991988500008</v>
      </c>
    </row>
    <row r="24" spans="2:69" ht="16.5" customHeight="1" x14ac:dyDescent="0.25">
      <c r="B24" s="6" t="str">
        <f t="shared" ref="B24:B28" si="14">C24</f>
        <v>2019room revenue</v>
      </c>
      <c r="C24" s="25" t="s">
        <v>34</v>
      </c>
      <c r="F24" s="7" t="s">
        <v>35</v>
      </c>
      <c r="G24" s="26">
        <v>4089.5172816584</v>
      </c>
      <c r="H24" s="26">
        <v>4083.4691797539108</v>
      </c>
      <c r="I24" s="26">
        <v>4083.4691797539108</v>
      </c>
      <c r="J24" s="27" t="s">
        <v>80</v>
      </c>
      <c r="K24" s="26" t="s">
        <v>80</v>
      </c>
      <c r="L24" s="26">
        <v>783.76907010018704</v>
      </c>
      <c r="M24" s="26">
        <v>1219.9099309772612</v>
      </c>
      <c r="N24" s="26">
        <v>1159.6373966875949</v>
      </c>
      <c r="O24" s="26">
        <v>920.1527819888679</v>
      </c>
      <c r="P24" s="26">
        <v>783.76907010018704</v>
      </c>
      <c r="Q24" s="26">
        <v>1219.9099309772612</v>
      </c>
      <c r="R24" s="26">
        <v>1159.6373966875949</v>
      </c>
      <c r="S24" s="26">
        <v>920.1527819888679</v>
      </c>
      <c r="T24" s="26">
        <v>783.76907010018704</v>
      </c>
      <c r="U24" s="26">
        <v>1219.9099309772612</v>
      </c>
      <c r="V24" s="26">
        <v>1159.6373966875949</v>
      </c>
      <c r="W24" s="26">
        <v>920.1527819888679</v>
      </c>
      <c r="X24" s="26">
        <v>783.76907010018704</v>
      </c>
      <c r="Y24" s="26">
        <v>1219.9099309772612</v>
      </c>
      <c r="Z24" s="27"/>
      <c r="AA24" s="26"/>
      <c r="AB24" s="26">
        <v>213.60496472677721</v>
      </c>
      <c r="AC24" s="26">
        <v>229.82607034652503</v>
      </c>
      <c r="AD24" s="26">
        <v>340.33803502688482</v>
      </c>
      <c r="AE24" s="26">
        <v>380.1614608126776</v>
      </c>
      <c r="AF24" s="26">
        <v>414.6152798089646</v>
      </c>
      <c r="AG24" s="26">
        <v>425.13319035561898</v>
      </c>
      <c r="AH24" s="26">
        <v>411.51719572870331</v>
      </c>
      <c r="AI24" s="26">
        <v>396.62673197721563</v>
      </c>
      <c r="AJ24" s="26">
        <v>351.49346898167607</v>
      </c>
      <c r="AK24" s="26">
        <v>394.73787768129705</v>
      </c>
      <c r="AL24" s="26">
        <v>296.6581709210173</v>
      </c>
      <c r="AM24" s="26">
        <v>228.75673338655358</v>
      </c>
      <c r="AN24" s="26">
        <v>213.60496472677721</v>
      </c>
      <c r="AO24" s="26">
        <v>229.82607034652503</v>
      </c>
      <c r="AP24" s="26">
        <v>340.33803502688482</v>
      </c>
      <c r="AQ24" s="26">
        <v>380.1614608126776</v>
      </c>
      <c r="AR24" s="26">
        <v>414.6152798089646</v>
      </c>
      <c r="AS24" s="26">
        <v>425.13319035561898</v>
      </c>
      <c r="AT24" s="26">
        <v>411.51719572870331</v>
      </c>
      <c r="AU24" s="26">
        <v>396.62673197721563</v>
      </c>
      <c r="AV24" s="26">
        <v>351.49346898167607</v>
      </c>
      <c r="AW24" s="26">
        <v>394.73787768129705</v>
      </c>
      <c r="AX24" s="26">
        <v>296.6581709210173</v>
      </c>
      <c r="AY24" s="26">
        <v>228.75673338655358</v>
      </c>
      <c r="AZ24" s="26">
        <v>213.60496472677721</v>
      </c>
      <c r="BA24" s="26">
        <v>229.82607034652503</v>
      </c>
      <c r="BB24" s="26">
        <v>340.33803502688482</v>
      </c>
      <c r="BC24" s="26">
        <v>380.1614608126776</v>
      </c>
      <c r="BD24" s="26">
        <v>414.6152798089646</v>
      </c>
      <c r="BE24" s="26">
        <v>425.13319035561898</v>
      </c>
      <c r="BF24" s="26">
        <v>411.51719572870331</v>
      </c>
      <c r="BG24" s="26">
        <v>396.62673197721563</v>
      </c>
      <c r="BH24" s="26">
        <v>351.49346898167607</v>
      </c>
      <c r="BI24" s="26">
        <v>394.73787768129705</v>
      </c>
      <c r="BJ24" s="26">
        <v>296.6581709210173</v>
      </c>
      <c r="BK24" s="26">
        <v>228.75673338655358</v>
      </c>
      <c r="BL24" s="26">
        <v>213.60496472677721</v>
      </c>
      <c r="BM24" s="26">
        <v>229.82607034652503</v>
      </c>
      <c r="BN24" s="26">
        <v>340.33803502688482</v>
      </c>
      <c r="BO24" s="26">
        <v>380.1614608126776</v>
      </c>
      <c r="BP24" s="26">
        <v>414.6152798089646</v>
      </c>
      <c r="BQ24" s="26">
        <v>425.13319035561898</v>
      </c>
    </row>
    <row r="25" spans="2:69" ht="16.5" customHeight="1" x14ac:dyDescent="0.25">
      <c r="B25" s="6" t="str">
        <f t="shared" si="14"/>
        <v>2019Room supply</v>
      </c>
      <c r="C25" s="7" t="s">
        <v>36</v>
      </c>
      <c r="F25" s="7" t="str">
        <f>$F$33</f>
        <v>Room Supply (millions)</v>
      </c>
      <c r="G25" s="43">
        <v>56.445078020407664</v>
      </c>
      <c r="H25" s="43">
        <v>56.436046190439178</v>
      </c>
      <c r="I25" s="43">
        <v>56.281849342924318</v>
      </c>
      <c r="J25" s="44"/>
      <c r="K25" s="43"/>
      <c r="L25" s="43">
        <v>13.819836</v>
      </c>
      <c r="M25" s="43">
        <v>14.08534777593052</v>
      </c>
      <c r="N25" s="43">
        <v>14.265364115649064</v>
      </c>
      <c r="O25" s="43">
        <v>14.274530128828081</v>
      </c>
      <c r="P25" s="43">
        <v>14.031913123852364</v>
      </c>
      <c r="Q25" s="43">
        <v>14.031913123852362</v>
      </c>
      <c r="R25" s="43">
        <v>14.186109971367225</v>
      </c>
      <c r="S25" s="43">
        <v>14.186109971367225</v>
      </c>
      <c r="T25" s="43">
        <v>13.877716276337505</v>
      </c>
      <c r="U25" s="43">
        <v>14.031913123852362</v>
      </c>
      <c r="V25" s="43">
        <v>14.186109971367225</v>
      </c>
      <c r="W25" s="43">
        <v>14.186109971367225</v>
      </c>
      <c r="X25" s="43">
        <v>13.877716276337505</v>
      </c>
      <c r="Y25" s="43">
        <v>14.031913123852362</v>
      </c>
      <c r="Z25" s="44"/>
      <c r="AA25" s="43"/>
      <c r="AB25" s="43">
        <v>4.751277</v>
      </c>
      <c r="AC25" s="43">
        <v>4.2945279999999997</v>
      </c>
      <c r="AD25" s="43">
        <v>4.7740309999999999</v>
      </c>
      <c r="AE25" s="43">
        <v>4.6482299999999999</v>
      </c>
      <c r="AF25" s="43">
        <v>4.7919489999999998</v>
      </c>
      <c r="AG25" s="43">
        <v>4.6451687759305198</v>
      </c>
      <c r="AH25" s="43">
        <v>4.7943426891436278</v>
      </c>
      <c r="AI25" s="43">
        <v>4.8105670679396981</v>
      </c>
      <c r="AJ25" s="43">
        <v>4.6604543585657368</v>
      </c>
      <c r="AK25" s="43">
        <v>4.819495294354029</v>
      </c>
      <c r="AL25" s="43">
        <v>4.6453941742967242</v>
      </c>
      <c r="AM25" s="43">
        <v>4.8096406601773261</v>
      </c>
      <c r="AN25" s="43">
        <v>4.7801022729606952</v>
      </c>
      <c r="AO25" s="43">
        <v>4.4717085779309729</v>
      </c>
      <c r="AP25" s="43">
        <v>4.7801022729606952</v>
      </c>
      <c r="AQ25" s="43">
        <v>4.6259054254458345</v>
      </c>
      <c r="AR25" s="43">
        <v>4.7801022729606952</v>
      </c>
      <c r="AS25" s="43">
        <v>4.6259054254458345</v>
      </c>
      <c r="AT25" s="43">
        <v>4.7801022729606952</v>
      </c>
      <c r="AU25" s="43">
        <v>4.7801022729606952</v>
      </c>
      <c r="AV25" s="43">
        <v>4.6259054254458345</v>
      </c>
      <c r="AW25" s="43">
        <v>4.7801022729606952</v>
      </c>
      <c r="AX25" s="43">
        <v>4.6259054254458345</v>
      </c>
      <c r="AY25" s="43">
        <v>4.7801022729606952</v>
      </c>
      <c r="AZ25" s="43">
        <v>4.7801022729606952</v>
      </c>
      <c r="BA25" s="43">
        <v>4.3175117304161112</v>
      </c>
      <c r="BB25" s="43">
        <v>4.7801022729606952</v>
      </c>
      <c r="BC25" s="43">
        <v>4.6259054254458345</v>
      </c>
      <c r="BD25" s="43">
        <v>4.7801022729606952</v>
      </c>
      <c r="BE25" s="43">
        <v>4.6259054254458345</v>
      </c>
      <c r="BF25" s="43">
        <v>4.7801022729606952</v>
      </c>
      <c r="BG25" s="43">
        <v>4.7801022729606952</v>
      </c>
      <c r="BH25" s="43">
        <v>4.6259054254458345</v>
      </c>
      <c r="BI25" s="43">
        <v>4.7801022729606952</v>
      </c>
      <c r="BJ25" s="43">
        <v>4.6259054254458345</v>
      </c>
      <c r="BK25" s="43">
        <v>4.7801022729606952</v>
      </c>
      <c r="BL25" s="43">
        <v>4.7801022729606952</v>
      </c>
      <c r="BM25" s="43">
        <v>4.3175117304161112</v>
      </c>
      <c r="BN25" s="43">
        <v>4.7801022729606952</v>
      </c>
      <c r="BO25" s="43">
        <v>4.6259054254458345</v>
      </c>
      <c r="BP25" s="43">
        <v>4.7801022729606952</v>
      </c>
      <c r="BQ25" s="43">
        <v>4.6259054254458345</v>
      </c>
    </row>
    <row r="26" spans="2:69" ht="16.5" customHeight="1" x14ac:dyDescent="0.25">
      <c r="B26" s="6" t="str">
        <f t="shared" si="14"/>
        <v>2019occ</v>
      </c>
      <c r="C26" s="25" t="s">
        <v>37</v>
      </c>
      <c r="F26" s="7" t="s">
        <v>38</v>
      </c>
      <c r="G26" s="30">
        <v>0.64261297267072681</v>
      </c>
      <c r="H26" s="30">
        <v>0.64179392646233047</v>
      </c>
      <c r="I26" s="30">
        <v>0.64355226598688486</v>
      </c>
      <c r="J26" s="31" t="s">
        <v>80</v>
      </c>
      <c r="K26" s="30" t="s">
        <v>80</v>
      </c>
      <c r="L26" s="30">
        <v>0.55071873559922013</v>
      </c>
      <c r="M26" s="30">
        <v>0.71820618826801574</v>
      </c>
      <c r="N26" s="30">
        <v>0.70113081100634955</v>
      </c>
      <c r="O26" s="30">
        <v>0.59486363092454553</v>
      </c>
      <c r="P26" s="30">
        <v>0.542395220162187</v>
      </c>
      <c r="Q26" s="30">
        <v>0.72094117511205813</v>
      </c>
      <c r="R26" s="30">
        <v>0.70504784834555634</v>
      </c>
      <c r="S26" s="30">
        <v>0.59857133768984239</v>
      </c>
      <c r="T26" s="30">
        <v>0.54842183371954456</v>
      </c>
      <c r="U26" s="30">
        <v>0.72094117511205813</v>
      </c>
      <c r="V26" s="30">
        <v>0.70504784834555634</v>
      </c>
      <c r="W26" s="30">
        <v>0.59857133768984239</v>
      </c>
      <c r="X26" s="30">
        <v>0.54842183371954456</v>
      </c>
      <c r="Y26" s="30">
        <v>0.72094117511205813</v>
      </c>
      <c r="Z26" s="31" t="s">
        <v>80</v>
      </c>
      <c r="AA26" s="30" t="s">
        <v>80</v>
      </c>
      <c r="AB26" s="30">
        <v>0.46938159993618556</v>
      </c>
      <c r="AC26" s="30">
        <v>0.53720641709636074</v>
      </c>
      <c r="AD26" s="30">
        <v>0.64611331597972443</v>
      </c>
      <c r="AE26" s="30">
        <v>0.70209370018265016</v>
      </c>
      <c r="AF26" s="30">
        <v>0.71007713382445792</v>
      </c>
      <c r="AG26" s="30">
        <v>0.74584343755332561</v>
      </c>
      <c r="AH26" s="30">
        <v>0.73184326127314347</v>
      </c>
      <c r="AI26" s="30">
        <v>0.71789771227470167</v>
      </c>
      <c r="AJ26" s="30">
        <v>0.65531180813812795</v>
      </c>
      <c r="AK26" s="30">
        <v>0.69686974937315926</v>
      </c>
      <c r="AL26" s="30">
        <v>0.60317800475925365</v>
      </c>
      <c r="AM26" s="30">
        <v>0.48715406489797103</v>
      </c>
      <c r="AN26" s="30">
        <v>0.46938159993618556</v>
      </c>
      <c r="AO26" s="30">
        <v>0.53720641709636074</v>
      </c>
      <c r="AP26" s="30">
        <v>0.64611331597972443</v>
      </c>
      <c r="AQ26" s="30">
        <v>0.70209370018265016</v>
      </c>
      <c r="AR26" s="30">
        <v>0.71007713382445792</v>
      </c>
      <c r="AS26" s="30">
        <v>0.74584343755332561</v>
      </c>
      <c r="AT26" s="30">
        <v>0.73184326127314347</v>
      </c>
      <c r="AU26" s="30">
        <v>0.71789771227470167</v>
      </c>
      <c r="AV26" s="30">
        <v>0.65531180813812795</v>
      </c>
      <c r="AW26" s="30">
        <v>0.69686974937315926</v>
      </c>
      <c r="AX26" s="30">
        <v>0.60317800475925365</v>
      </c>
      <c r="AY26" s="30">
        <v>0.48715406489797103</v>
      </c>
      <c r="AZ26" s="30">
        <v>0.46938159993618556</v>
      </c>
      <c r="BA26" s="30">
        <v>0.53720641709636074</v>
      </c>
      <c r="BB26" s="30">
        <v>0.64611331597972443</v>
      </c>
      <c r="BC26" s="30">
        <v>0.70209370018265016</v>
      </c>
      <c r="BD26" s="30">
        <v>0.71007713382445792</v>
      </c>
      <c r="BE26" s="30">
        <v>0.74584343755332561</v>
      </c>
      <c r="BF26" s="30">
        <v>0.73184326127314347</v>
      </c>
      <c r="BG26" s="30">
        <v>0.71789771227470167</v>
      </c>
      <c r="BH26" s="30">
        <v>0.65531180813812795</v>
      </c>
      <c r="BI26" s="30">
        <v>0.69686974937315926</v>
      </c>
      <c r="BJ26" s="30">
        <v>0.60317800475925365</v>
      </c>
      <c r="BK26" s="30">
        <v>0.48715406489797103</v>
      </c>
      <c r="BL26" s="30">
        <v>0.46938159993618556</v>
      </c>
      <c r="BM26" s="30">
        <v>0.53720641709636074</v>
      </c>
      <c r="BN26" s="30">
        <v>0.64611331597972443</v>
      </c>
      <c r="BO26" s="30">
        <v>0.70209370018265016</v>
      </c>
      <c r="BP26" s="30">
        <v>0.71007713382445792</v>
      </c>
      <c r="BQ26" s="30">
        <v>0.74584343755332561</v>
      </c>
    </row>
    <row r="27" spans="2:69" ht="16.5" customHeight="1" x14ac:dyDescent="0.25">
      <c r="B27" s="6" t="str">
        <f t="shared" si="14"/>
        <v>2019ADR</v>
      </c>
      <c r="C27" s="25" t="s">
        <v>39</v>
      </c>
      <c r="F27" s="7" t="s">
        <v>40</v>
      </c>
      <c r="G27" s="26">
        <v>112.74478987670059</v>
      </c>
      <c r="H27" s="26">
        <v>112.7397581774473</v>
      </c>
      <c r="I27" s="26">
        <v>112.7397581774473</v>
      </c>
      <c r="J27" s="27" t="s">
        <v>80</v>
      </c>
      <c r="K27" s="26" t="s">
        <v>80</v>
      </c>
      <c r="L27" s="26">
        <v>102.98059104062411</v>
      </c>
      <c r="M27" s="26">
        <v>120.58993179889002</v>
      </c>
      <c r="N27" s="26">
        <v>115.94186941821069</v>
      </c>
      <c r="O27" s="26">
        <v>108.36292126401582</v>
      </c>
      <c r="P27" s="26">
        <v>102.98059104062411</v>
      </c>
      <c r="Q27" s="26">
        <v>120.58993179889002</v>
      </c>
      <c r="R27" s="26">
        <v>115.94186941821069</v>
      </c>
      <c r="S27" s="26">
        <v>108.36292126401582</v>
      </c>
      <c r="T27" s="26">
        <v>102.98059104062411</v>
      </c>
      <c r="U27" s="26">
        <v>120.58993179889002</v>
      </c>
      <c r="V27" s="26">
        <v>115.94186941821069</v>
      </c>
      <c r="W27" s="26">
        <v>108.36292126401582</v>
      </c>
      <c r="X27" s="26">
        <v>102.98059104062411</v>
      </c>
      <c r="Y27" s="26">
        <v>120.58993179889002</v>
      </c>
      <c r="Z27" s="27" t="s">
        <v>80</v>
      </c>
      <c r="AA27" s="26" t="s">
        <v>80</v>
      </c>
      <c r="AB27" s="26">
        <v>95.921883253324197</v>
      </c>
      <c r="AC27" s="26">
        <v>99.766658517724821</v>
      </c>
      <c r="AD27" s="26">
        <v>110.49924900269568</v>
      </c>
      <c r="AE27" s="26">
        <v>116.66166435779087</v>
      </c>
      <c r="AF27" s="26">
        <v>122.03105164955001</v>
      </c>
      <c r="AG27" s="26">
        <v>122.89058358501238</v>
      </c>
      <c r="AH27" s="26">
        <v>117.45827045452612</v>
      </c>
      <c r="AI27" s="26">
        <v>115.01802449610335</v>
      </c>
      <c r="AJ27" s="26">
        <v>115.26136881858058</v>
      </c>
      <c r="AK27" s="26">
        <v>117.70594392250418</v>
      </c>
      <c r="AL27" s="26">
        <v>106.03054974185908</v>
      </c>
      <c r="AM27" s="26">
        <v>97.777221259540411</v>
      </c>
      <c r="AN27" s="26">
        <v>95.921883253324197</v>
      </c>
      <c r="AO27" s="26">
        <v>99.766658517724821</v>
      </c>
      <c r="AP27" s="26">
        <v>110.49924900269568</v>
      </c>
      <c r="AQ27" s="26">
        <v>116.66166435779087</v>
      </c>
      <c r="AR27" s="26">
        <v>122.03105164955001</v>
      </c>
      <c r="AS27" s="26">
        <v>122.89058358501238</v>
      </c>
      <c r="AT27" s="26">
        <v>117.45827045452612</v>
      </c>
      <c r="AU27" s="26">
        <v>115.01802449610335</v>
      </c>
      <c r="AV27" s="26">
        <v>115.26136881858058</v>
      </c>
      <c r="AW27" s="26">
        <v>117.70594392250418</v>
      </c>
      <c r="AX27" s="26">
        <v>106.03054974185908</v>
      </c>
      <c r="AY27" s="26">
        <v>97.777221259540411</v>
      </c>
      <c r="AZ27" s="26">
        <v>95.921883253324197</v>
      </c>
      <c r="BA27" s="26">
        <v>99.766658517724821</v>
      </c>
      <c r="BB27" s="26">
        <v>110.49924900269568</v>
      </c>
      <c r="BC27" s="26">
        <v>116.66166435779087</v>
      </c>
      <c r="BD27" s="26">
        <v>122.03105164955001</v>
      </c>
      <c r="BE27" s="26">
        <v>122.89058358501238</v>
      </c>
      <c r="BF27" s="26">
        <v>117.45827045452612</v>
      </c>
      <c r="BG27" s="26">
        <v>115.01802449610335</v>
      </c>
      <c r="BH27" s="26">
        <v>115.26136881858058</v>
      </c>
      <c r="BI27" s="26">
        <v>117.70594392250418</v>
      </c>
      <c r="BJ27" s="26">
        <v>106.03054974185908</v>
      </c>
      <c r="BK27" s="26">
        <v>97.777221259540411</v>
      </c>
      <c r="BL27" s="26">
        <v>95.921883253324197</v>
      </c>
      <c r="BM27" s="26">
        <v>99.766658517724821</v>
      </c>
      <c r="BN27" s="26">
        <v>110.49924900269568</v>
      </c>
      <c r="BO27" s="26">
        <v>116.66166435779087</v>
      </c>
      <c r="BP27" s="26">
        <v>122.03105164955001</v>
      </c>
      <c r="BQ27" s="26">
        <v>122.89058358501238</v>
      </c>
    </row>
    <row r="28" spans="2:69" ht="16.5" customHeight="1" x14ac:dyDescent="0.25">
      <c r="B28" s="6" t="str">
        <f t="shared" si="14"/>
        <v>2019RevPAR</v>
      </c>
      <c r="C28" s="25" t="s">
        <v>41</v>
      </c>
      <c r="F28" s="7" t="s">
        <v>42</v>
      </c>
      <c r="G28" s="26">
        <v>72.451264575803037</v>
      </c>
      <c r="H28" s="26">
        <v>72.355692069117538</v>
      </c>
      <c r="I28" s="26">
        <v>72.553926841909643</v>
      </c>
      <c r="J28" s="27" t="s">
        <v>80</v>
      </c>
      <c r="K28" s="26" t="s">
        <v>80</v>
      </c>
      <c r="L28" s="26">
        <v>56.713340889152889</v>
      </c>
      <c r="M28" s="26">
        <v>86.60843526078078</v>
      </c>
      <c r="N28" s="26">
        <v>81.290416934782343</v>
      </c>
      <c r="O28" s="26">
        <v>64.461160800703084</v>
      </c>
      <c r="P28" s="26">
        <v>55.856180349911455</v>
      </c>
      <c r="Q28" s="26">
        <v>86.938247137774709</v>
      </c>
      <c r="R28" s="26">
        <v>81.744565566470911</v>
      </c>
      <c r="S28" s="26">
        <v>64.862938736981022</v>
      </c>
      <c r="T28" s="26">
        <v>56.476804576021578</v>
      </c>
      <c r="U28" s="26">
        <v>86.938247137774709</v>
      </c>
      <c r="V28" s="26">
        <v>81.744565566470911</v>
      </c>
      <c r="W28" s="26">
        <v>64.862938736981022</v>
      </c>
      <c r="X28" s="26">
        <v>56.476804576021578</v>
      </c>
      <c r="Y28" s="26">
        <v>86.938247137774709</v>
      </c>
      <c r="Z28" s="27" t="s">
        <v>80</v>
      </c>
      <c r="AA28" s="26" t="s">
        <v>80</v>
      </c>
      <c r="AB28" s="26">
        <v>45.023967030337317</v>
      </c>
      <c r="AC28" s="26">
        <v>53.595289167983069</v>
      </c>
      <c r="AD28" s="26">
        <v>71.395036186400972</v>
      </c>
      <c r="AE28" s="26">
        <v>81.907419598427794</v>
      </c>
      <c r="AF28" s="26">
        <v>86.651459392896854</v>
      </c>
      <c r="AG28" s="26">
        <v>91.657135303979913</v>
      </c>
      <c r="AH28" s="26">
        <v>85.961043712943308</v>
      </c>
      <c r="AI28" s="26">
        <v>82.571176656108193</v>
      </c>
      <c r="AJ28" s="26">
        <v>75.532136008979663</v>
      </c>
      <c r="AK28" s="26">
        <v>82.025711641006623</v>
      </c>
      <c r="AL28" s="26">
        <v>63.955295436821352</v>
      </c>
      <c r="AM28" s="26">
        <v>47.632570791013421</v>
      </c>
      <c r="AN28" s="26">
        <v>45.023967030337317</v>
      </c>
      <c r="AO28" s="26">
        <v>53.595289167983069</v>
      </c>
      <c r="AP28" s="26">
        <v>71.395036186400972</v>
      </c>
      <c r="AQ28" s="26">
        <v>81.907419598427794</v>
      </c>
      <c r="AR28" s="26">
        <v>86.651459392896854</v>
      </c>
      <c r="AS28" s="26">
        <v>91.657135303979913</v>
      </c>
      <c r="AT28" s="26">
        <v>85.961043712943308</v>
      </c>
      <c r="AU28" s="26">
        <v>82.571176656108193</v>
      </c>
      <c r="AV28" s="26">
        <v>75.532136008979663</v>
      </c>
      <c r="AW28" s="26">
        <v>82.025711641006623</v>
      </c>
      <c r="AX28" s="26">
        <v>63.955295436821352</v>
      </c>
      <c r="AY28" s="26">
        <v>47.632570791013421</v>
      </c>
      <c r="AZ28" s="26">
        <v>45.023967030337317</v>
      </c>
      <c r="BA28" s="26">
        <v>53.595289167983069</v>
      </c>
      <c r="BB28" s="26">
        <v>71.395036186400972</v>
      </c>
      <c r="BC28" s="26">
        <v>81.907419598427794</v>
      </c>
      <c r="BD28" s="26">
        <v>86.651459392896854</v>
      </c>
      <c r="BE28" s="26">
        <v>91.657135303979913</v>
      </c>
      <c r="BF28" s="26">
        <v>85.961043712943308</v>
      </c>
      <c r="BG28" s="26">
        <v>82.571176656108193</v>
      </c>
      <c r="BH28" s="26">
        <v>75.532136008979663</v>
      </c>
      <c r="BI28" s="26">
        <v>82.025711641006623</v>
      </c>
      <c r="BJ28" s="26">
        <v>63.955295436821352</v>
      </c>
      <c r="BK28" s="26">
        <v>47.632570791013421</v>
      </c>
      <c r="BL28" s="26">
        <v>45.023967030337317</v>
      </c>
      <c r="BM28" s="26">
        <v>53.595289167983069</v>
      </c>
      <c r="BN28" s="26">
        <v>71.395036186400972</v>
      </c>
      <c r="BO28" s="26">
        <v>81.907419598427794</v>
      </c>
      <c r="BP28" s="26">
        <v>86.651459392896854</v>
      </c>
      <c r="BQ28" s="26">
        <v>91.657135303979913</v>
      </c>
    </row>
    <row r="29" spans="2:69" x14ac:dyDescent="0.25">
      <c r="C29" s="25"/>
      <c r="G29" s="38" t="s">
        <v>80</v>
      </c>
      <c r="H29" s="38" t="s">
        <v>80</v>
      </c>
      <c r="I29" s="38" t="s">
        <v>80</v>
      </c>
      <c r="J29" s="39" t="s">
        <v>80</v>
      </c>
      <c r="K29" s="38" t="s">
        <v>80</v>
      </c>
      <c r="L29" s="38" t="s">
        <v>80</v>
      </c>
      <c r="M29" s="38" t="s">
        <v>80</v>
      </c>
      <c r="N29" s="38" t="s">
        <v>80</v>
      </c>
      <c r="O29" s="38" t="s">
        <v>80</v>
      </c>
      <c r="P29" s="38" t="s">
        <v>80</v>
      </c>
      <c r="Q29" s="38" t="s">
        <v>80</v>
      </c>
      <c r="R29" s="38" t="s">
        <v>80</v>
      </c>
      <c r="S29" s="38" t="s">
        <v>80</v>
      </c>
      <c r="T29" s="38" t="s">
        <v>80</v>
      </c>
      <c r="U29" s="38" t="s">
        <v>80</v>
      </c>
      <c r="V29" s="38" t="s">
        <v>80</v>
      </c>
      <c r="W29" s="38" t="s">
        <v>80</v>
      </c>
      <c r="X29" s="38"/>
      <c r="Y29" s="38"/>
      <c r="Z29" s="39" t="s">
        <v>80</v>
      </c>
      <c r="AA29" s="38" t="s">
        <v>80</v>
      </c>
      <c r="AB29" s="38" t="s">
        <v>80</v>
      </c>
      <c r="AC29" s="38" t="s">
        <v>80</v>
      </c>
      <c r="AD29" s="38" t="s">
        <v>80</v>
      </c>
      <c r="AE29" s="38" t="s">
        <v>80</v>
      </c>
      <c r="AF29" s="38" t="s">
        <v>80</v>
      </c>
      <c r="AG29" s="38" t="s">
        <v>80</v>
      </c>
      <c r="AH29" s="38" t="s">
        <v>80</v>
      </c>
      <c r="AI29" s="38" t="s">
        <v>80</v>
      </c>
      <c r="AJ29" s="38" t="s">
        <v>80</v>
      </c>
      <c r="AK29" s="38" t="s">
        <v>80</v>
      </c>
      <c r="AL29" s="38" t="s">
        <v>80</v>
      </c>
      <c r="AM29" s="38" t="s">
        <v>80</v>
      </c>
      <c r="AN29" s="38" t="s">
        <v>80</v>
      </c>
      <c r="AO29" s="38" t="s">
        <v>80</v>
      </c>
      <c r="AP29" s="38" t="s">
        <v>80</v>
      </c>
      <c r="AQ29" s="38" t="s">
        <v>80</v>
      </c>
      <c r="AR29" s="38" t="s">
        <v>80</v>
      </c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</row>
    <row r="30" spans="2:69" x14ac:dyDescent="0.25">
      <c r="B30" s="6" t="str">
        <f t="shared" ref="B30:B36" si="15">C30&amp;$C$9</f>
        <v>Baseline</v>
      </c>
      <c r="F30" s="40" t="s">
        <v>43</v>
      </c>
      <c r="G30" s="38" t="s">
        <v>80</v>
      </c>
      <c r="H30" s="38" t="s">
        <v>80</v>
      </c>
      <c r="I30" s="38" t="s">
        <v>80</v>
      </c>
      <c r="J30" s="39" t="s">
        <v>80</v>
      </c>
      <c r="K30" s="38" t="s">
        <v>80</v>
      </c>
      <c r="L30" s="38" t="s">
        <v>80</v>
      </c>
      <c r="M30" s="38" t="s">
        <v>80</v>
      </c>
      <c r="N30" s="38" t="s">
        <v>80</v>
      </c>
      <c r="O30" s="38" t="s">
        <v>80</v>
      </c>
      <c r="P30" s="38" t="s">
        <v>80</v>
      </c>
      <c r="Q30" s="38" t="s">
        <v>80</v>
      </c>
      <c r="R30" s="38" t="s">
        <v>80</v>
      </c>
      <c r="S30" s="38" t="s">
        <v>80</v>
      </c>
      <c r="T30" s="38" t="s">
        <v>80</v>
      </c>
      <c r="U30" s="38" t="s">
        <v>80</v>
      </c>
      <c r="V30" s="38" t="s">
        <v>80</v>
      </c>
      <c r="W30" s="38" t="s">
        <v>80</v>
      </c>
      <c r="X30" s="38"/>
      <c r="Y30" s="38"/>
      <c r="Z30" s="39" t="s">
        <v>80</v>
      </c>
      <c r="AA30" s="38" t="s">
        <v>80</v>
      </c>
      <c r="AB30" s="38" t="s">
        <v>80</v>
      </c>
      <c r="AC30" s="38" t="s">
        <v>80</v>
      </c>
      <c r="AD30" s="38" t="s">
        <v>80</v>
      </c>
      <c r="AE30" s="38" t="s">
        <v>80</v>
      </c>
      <c r="AF30" s="38" t="s">
        <v>80</v>
      </c>
      <c r="AG30" s="38" t="s">
        <v>80</v>
      </c>
      <c r="AH30" s="38" t="s">
        <v>80</v>
      </c>
      <c r="AI30" s="38" t="s">
        <v>80</v>
      </c>
      <c r="AJ30" s="38" t="s">
        <v>80</v>
      </c>
      <c r="AK30" s="38" t="s">
        <v>80</v>
      </c>
      <c r="AL30" s="38" t="s">
        <v>80</v>
      </c>
      <c r="AM30" s="38" t="s">
        <v>80</v>
      </c>
      <c r="AN30" s="38" t="s">
        <v>80</v>
      </c>
      <c r="AO30" s="38" t="s">
        <v>80</v>
      </c>
      <c r="AP30" s="38" t="s">
        <v>80</v>
      </c>
      <c r="AQ30" s="38" t="s">
        <v>80</v>
      </c>
      <c r="AR30" s="38" t="s">
        <v>80</v>
      </c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</row>
    <row r="31" spans="2:69" ht="16.5" customHeight="1" x14ac:dyDescent="0.25">
      <c r="B31" s="6" t="str">
        <f t="shared" si="15"/>
        <v>Room demandBaseline</v>
      </c>
      <c r="C31" s="7" t="s">
        <v>44</v>
      </c>
      <c r="F31" s="45" t="s">
        <v>45</v>
      </c>
      <c r="G31" s="43">
        <v>36.272339379325274</v>
      </c>
      <c r="H31" s="43">
        <v>20.562979089040059</v>
      </c>
      <c r="I31" s="43">
        <v>30.861023162838414</v>
      </c>
      <c r="J31" s="44"/>
      <c r="K31" s="43"/>
      <c r="L31" s="43">
        <v>7.6217750000000004</v>
      </c>
      <c r="M31" s="43">
        <v>10.13071505920837</v>
      </c>
      <c r="N31" s="43">
        <v>10.016253254558787</v>
      </c>
      <c r="O31" s="43">
        <v>8.5035960655581171</v>
      </c>
      <c r="P31" s="43">
        <v>6.3356901239353274</v>
      </c>
      <c r="Q31" s="43">
        <v>2.7915620411772437</v>
      </c>
      <c r="R31" s="43">
        <v>5.6533107006568537</v>
      </c>
      <c r="S31" s="43">
        <v>5.7824162232706371</v>
      </c>
      <c r="T31" s="43">
        <v>5.8864603738651251</v>
      </c>
      <c r="U31" s="43">
        <v>8.4333158840177163</v>
      </c>
      <c r="V31" s="43">
        <v>8.7847437468743994</v>
      </c>
      <c r="W31" s="43">
        <v>7.7565031580811716</v>
      </c>
      <c r="X31" s="43">
        <v>7.2781078020012631</v>
      </c>
      <c r="Y31" s="43">
        <v>9.8926194904946048</v>
      </c>
      <c r="Z31" s="44"/>
      <c r="AA31" s="43"/>
      <c r="AB31" s="43">
        <v>2.230162</v>
      </c>
      <c r="AC31" s="43">
        <v>2.307048</v>
      </c>
      <c r="AD31" s="43">
        <v>3.084565</v>
      </c>
      <c r="AE31" s="43">
        <v>3.263493</v>
      </c>
      <c r="AF31" s="43">
        <v>3.4026534113529769</v>
      </c>
      <c r="AG31" s="43">
        <v>3.4645686478553928</v>
      </c>
      <c r="AH31" s="43">
        <v>3.5087073892839253</v>
      </c>
      <c r="AI31" s="43">
        <v>3.4534950928179282</v>
      </c>
      <c r="AJ31" s="43">
        <v>3.0540507724569319</v>
      </c>
      <c r="AK31" s="43">
        <v>3.3585604778816127</v>
      </c>
      <c r="AL31" s="43">
        <v>2.8019995893725591</v>
      </c>
      <c r="AM31" s="43">
        <v>2.3430359983039453</v>
      </c>
      <c r="AN31" s="43">
        <v>2.230162</v>
      </c>
      <c r="AO31" s="43">
        <v>2.307048</v>
      </c>
      <c r="AP31" s="43">
        <v>1.798480123935327</v>
      </c>
      <c r="AQ31" s="43">
        <v>0.55484894964859455</v>
      </c>
      <c r="AR31" s="43">
        <v>0.85074789826305297</v>
      </c>
      <c r="AS31" s="43">
        <v>1.3859651932655961</v>
      </c>
      <c r="AT31" s="43">
        <v>1.8247091779477371</v>
      </c>
      <c r="AU31" s="43">
        <v>1.9617801700495368</v>
      </c>
      <c r="AV31" s="43">
        <v>1.8668213526595796</v>
      </c>
      <c r="AW31" s="43">
        <v>2.1835499917794863</v>
      </c>
      <c r="AX31" s="43">
        <v>1.9197622443720421</v>
      </c>
      <c r="AY31" s="43">
        <v>1.6791039871191082</v>
      </c>
      <c r="AZ31" s="43">
        <v>1.6614313380811161</v>
      </c>
      <c r="BA31" s="43">
        <v>1.7775667754689195</v>
      </c>
      <c r="BB31" s="43">
        <v>2.4474622603150893</v>
      </c>
      <c r="BC31" s="43">
        <v>2.6568718881145701</v>
      </c>
      <c r="BD31" s="43">
        <v>2.8334476888895592</v>
      </c>
      <c r="BE31" s="43">
        <v>2.9429963070135869</v>
      </c>
      <c r="BF31" s="43">
        <v>3.0333467877391191</v>
      </c>
      <c r="BG31" s="43">
        <v>3.032437033725885</v>
      </c>
      <c r="BH31" s="43">
        <v>2.7189599254093952</v>
      </c>
      <c r="BI31" s="43">
        <v>3.0269423355263525</v>
      </c>
      <c r="BJ31" s="43">
        <v>2.5530295369456502</v>
      </c>
      <c r="BK31" s="43">
        <v>2.1765312856091685</v>
      </c>
      <c r="BL31" s="43">
        <v>2.1034195514703304</v>
      </c>
      <c r="BM31" s="43">
        <v>2.2022042898891629</v>
      </c>
      <c r="BN31" s="43">
        <v>2.9724839606417697</v>
      </c>
      <c r="BO31" s="43">
        <v>3.1686918031920666</v>
      </c>
      <c r="BP31" s="43">
        <v>3.3236461140021163</v>
      </c>
      <c r="BQ31" s="43">
        <v>3.4002815733004219</v>
      </c>
    </row>
    <row r="32" spans="2:69" ht="16.5" customHeight="1" x14ac:dyDescent="0.25">
      <c r="B32" s="6" t="str">
        <f t="shared" si="15"/>
        <v>Room revenue ($m)Baseline</v>
      </c>
      <c r="C32" s="7" t="s">
        <v>46</v>
      </c>
      <c r="F32" s="46" t="s">
        <v>35</v>
      </c>
      <c r="G32" s="26">
        <v>4089.5172816584</v>
      </c>
      <c r="H32" s="26">
        <v>1773.8084783818799</v>
      </c>
      <c r="I32" s="26">
        <v>2938.2877845699441</v>
      </c>
      <c r="J32" s="27"/>
      <c r="K32" s="26"/>
      <c r="L32" s="26">
        <v>784.92992499999991</v>
      </c>
      <c r="M32" s="26">
        <v>1221.7167621916192</v>
      </c>
      <c r="N32" s="26">
        <v>1161.35495713404</v>
      </c>
      <c r="O32" s="26">
        <v>921.51563733274077</v>
      </c>
      <c r="P32" s="26">
        <v>607.32147599295649</v>
      </c>
      <c r="Q32" s="26">
        <v>198.44088105996053</v>
      </c>
      <c r="R32" s="26">
        <v>475.601031834835</v>
      </c>
      <c r="S32" s="26">
        <v>492.44508949412773</v>
      </c>
      <c r="T32" s="26">
        <v>492.13616783126326</v>
      </c>
      <c r="U32" s="26">
        <v>843.82556494606195</v>
      </c>
      <c r="V32" s="26">
        <v>868.88851224000803</v>
      </c>
      <c r="W32" s="26">
        <v>733.43753955261104</v>
      </c>
      <c r="X32" s="26">
        <v>674.68825091911231</v>
      </c>
      <c r="Y32" s="26">
        <v>1114.2973421307258</v>
      </c>
      <c r="Z32" s="27"/>
      <c r="AA32" s="26"/>
      <c r="AB32" s="26">
        <v>213.92133899999999</v>
      </c>
      <c r="AC32" s="26">
        <v>230.16647</v>
      </c>
      <c r="AD32" s="26">
        <v>340.84211599999998</v>
      </c>
      <c r="AE32" s="26">
        <v>380.72452500000003</v>
      </c>
      <c r="AF32" s="26">
        <v>415.22937418633268</v>
      </c>
      <c r="AG32" s="26">
        <v>425.76286300528648</v>
      </c>
      <c r="AH32" s="26">
        <v>412.12670147630553</v>
      </c>
      <c r="AI32" s="26">
        <v>397.21418318290517</v>
      </c>
      <c r="AJ32" s="26">
        <v>352.01407247482933</v>
      </c>
      <c r="AK32" s="26">
        <v>395.32253126987194</v>
      </c>
      <c r="AL32" s="26">
        <v>297.09755683763581</v>
      </c>
      <c r="AM32" s="26">
        <v>229.09554922523299</v>
      </c>
      <c r="AN32" s="26">
        <v>214.09386158902902</v>
      </c>
      <c r="AO32" s="26">
        <v>230.35209390969359</v>
      </c>
      <c r="AP32" s="26">
        <v>162.87552049423397</v>
      </c>
      <c r="AQ32" s="26">
        <v>35.62645184011793</v>
      </c>
      <c r="AR32" s="26">
        <v>57.140083966344413</v>
      </c>
      <c r="AS32" s="26">
        <v>105.67434525349819</v>
      </c>
      <c r="AT32" s="26">
        <v>149.27718736881795</v>
      </c>
      <c r="AU32" s="26">
        <v>164.02083775352583</v>
      </c>
      <c r="AV32" s="26">
        <v>162.30300671249117</v>
      </c>
      <c r="AW32" s="26">
        <v>200.19921949854449</v>
      </c>
      <c r="AX32" s="26">
        <v>160.81189736364425</v>
      </c>
      <c r="AY32" s="26">
        <v>131.43397263193901</v>
      </c>
      <c r="AZ32" s="26">
        <v>129.17776328142739</v>
      </c>
      <c r="BA32" s="26">
        <v>143.74707511914801</v>
      </c>
      <c r="BB32" s="26">
        <v>219.2113294306879</v>
      </c>
      <c r="BC32" s="26">
        <v>254.18542750199904</v>
      </c>
      <c r="BD32" s="26">
        <v>286.67797182870584</v>
      </c>
      <c r="BE32" s="26">
        <v>302.96216561535709</v>
      </c>
      <c r="BF32" s="26">
        <v>301.36391989210381</v>
      </c>
      <c r="BG32" s="26">
        <v>297.71530190471913</v>
      </c>
      <c r="BH32" s="26">
        <v>269.80929044318509</v>
      </c>
      <c r="BI32" s="26">
        <v>309.23169369842179</v>
      </c>
      <c r="BJ32" s="26">
        <v>236.74335634788974</v>
      </c>
      <c r="BK32" s="26">
        <v>187.46248950629953</v>
      </c>
      <c r="BL32" s="26">
        <v>178.93674597386061</v>
      </c>
      <c r="BM32" s="26">
        <v>197.35060569396219</v>
      </c>
      <c r="BN32" s="26">
        <v>298.40089925128945</v>
      </c>
      <c r="BO32" s="26">
        <v>340.95097977461103</v>
      </c>
      <c r="BP32" s="26">
        <v>378.85245068000228</v>
      </c>
      <c r="BQ32" s="26">
        <v>394.49391167611253</v>
      </c>
    </row>
    <row r="33" spans="2:69" ht="16.5" customHeight="1" x14ac:dyDescent="0.25">
      <c r="B33" s="6" t="str">
        <f t="shared" si="15"/>
        <v>Room SupplyBaseline</v>
      </c>
      <c r="C33" s="7" t="s">
        <v>47</v>
      </c>
      <c r="F33" s="46" t="s">
        <v>48</v>
      </c>
      <c r="G33" s="43">
        <v>56.445078020407664</v>
      </c>
      <c r="H33" s="43">
        <v>47.839353850668303</v>
      </c>
      <c r="I33" s="43">
        <v>54.245811012558953</v>
      </c>
      <c r="J33" s="44"/>
      <c r="K33" s="43"/>
      <c r="L33" s="43">
        <v>13.819836</v>
      </c>
      <c r="M33" s="43">
        <v>14.08534777593052</v>
      </c>
      <c r="N33" s="43">
        <v>14.265364115649064</v>
      </c>
      <c r="O33" s="43">
        <v>14.274530128828081</v>
      </c>
      <c r="P33" s="43">
        <v>13.882505411</v>
      </c>
      <c r="Q33" s="43">
        <v>9.8597434431513644</v>
      </c>
      <c r="R33" s="43">
        <v>11.192222648499307</v>
      </c>
      <c r="S33" s="43">
        <v>12.904882348017635</v>
      </c>
      <c r="T33" s="43">
        <v>13.055086794279095</v>
      </c>
      <c r="U33" s="43">
        <v>13.5171159372224</v>
      </c>
      <c r="V33" s="43">
        <v>13.799006414097592</v>
      </c>
      <c r="W33" s="43">
        <v>13.874601866959869</v>
      </c>
      <c r="X33" s="43">
        <v>13.487903079048097</v>
      </c>
      <c r="Y33" s="43">
        <v>13.795272635027846</v>
      </c>
      <c r="Z33" s="44"/>
      <c r="AA33" s="43"/>
      <c r="AB33" s="43">
        <v>4.751277</v>
      </c>
      <c r="AC33" s="43">
        <v>4.2945279999999997</v>
      </c>
      <c r="AD33" s="43">
        <v>4.7740309999999999</v>
      </c>
      <c r="AE33" s="43">
        <v>4.6482299999999999</v>
      </c>
      <c r="AF33" s="43">
        <v>4.7919489999999998</v>
      </c>
      <c r="AG33" s="43">
        <v>4.6451687759305198</v>
      </c>
      <c r="AH33" s="43">
        <v>4.7943426891436278</v>
      </c>
      <c r="AI33" s="43">
        <v>4.8105670679396981</v>
      </c>
      <c r="AJ33" s="43">
        <v>4.6604543585657368</v>
      </c>
      <c r="AK33" s="43">
        <v>4.819495294354029</v>
      </c>
      <c r="AL33" s="43">
        <v>4.6453941742967242</v>
      </c>
      <c r="AM33" s="43">
        <v>4.8096406601773261</v>
      </c>
      <c r="AN33" s="43">
        <v>4.751277</v>
      </c>
      <c r="AO33" s="43">
        <v>4.4479040000000003</v>
      </c>
      <c r="AP33" s="43">
        <v>4.6833244110000001</v>
      </c>
      <c r="AQ33" s="43">
        <v>3.2537609999999999</v>
      </c>
      <c r="AR33" s="43">
        <v>3.3543642999999999</v>
      </c>
      <c r="AS33" s="43">
        <v>3.2516181431513638</v>
      </c>
      <c r="AT33" s="43">
        <v>3.4998701630748483</v>
      </c>
      <c r="AU33" s="43">
        <v>3.7974616434315975</v>
      </c>
      <c r="AV33" s="43">
        <v>3.8948908419928596</v>
      </c>
      <c r="AW33" s="43">
        <v>4.2257286545943176</v>
      </c>
      <c r="AX33" s="43">
        <v>4.2161562685460767</v>
      </c>
      <c r="AY33" s="43">
        <v>4.4629974248772397</v>
      </c>
      <c r="AZ33" s="43">
        <v>4.4602057068751115</v>
      </c>
      <c r="BA33" s="43">
        <v>4.0577469332491161</v>
      </c>
      <c r="BB33" s="43">
        <v>4.5371341541548666</v>
      </c>
      <c r="BC33" s="43">
        <v>4.4406410833829</v>
      </c>
      <c r="BD33" s="43">
        <v>4.5993423623648235</v>
      </c>
      <c r="BE33" s="43">
        <v>4.4771324914746762</v>
      </c>
      <c r="BF33" s="43">
        <v>4.6295817531658319</v>
      </c>
      <c r="BG33" s="43">
        <v>4.6535144947542548</v>
      </c>
      <c r="BH33" s="43">
        <v>4.5159101661775063</v>
      </c>
      <c r="BI33" s="43">
        <v>4.6774922831942147</v>
      </c>
      <c r="BJ33" s="43">
        <v>4.5153645914335936</v>
      </c>
      <c r="BK33" s="43">
        <v>4.6817449923320602</v>
      </c>
      <c r="BL33" s="43">
        <v>4.6312504952007991</v>
      </c>
      <c r="BM33" s="43">
        <v>4.1914642707494867</v>
      </c>
      <c r="BN33" s="43">
        <v>4.6651883130978122</v>
      </c>
      <c r="BO33" s="43">
        <v>4.5475541664303423</v>
      </c>
      <c r="BP33" s="43">
        <v>4.693349794066048</v>
      </c>
      <c r="BQ33" s="43">
        <v>4.5543686745314558</v>
      </c>
    </row>
    <row r="34" spans="2:69" ht="16.5" customHeight="1" x14ac:dyDescent="0.25">
      <c r="B34" s="6" t="str">
        <f t="shared" si="15"/>
        <v>Occupancy rateBaseline</v>
      </c>
      <c r="C34" s="7" t="str">
        <f t="shared" ref="C34:C36" si="16">F26</f>
        <v>Occupancy rate</v>
      </c>
      <c r="F34" s="46" t="s">
        <v>38</v>
      </c>
      <c r="G34" s="30">
        <v>0.64261297267072681</v>
      </c>
      <c r="H34" s="30">
        <v>0.42983396375352173</v>
      </c>
      <c r="I34" s="30">
        <v>0.56891071562546081</v>
      </c>
      <c r="J34" s="31"/>
      <c r="K34" s="30"/>
      <c r="L34" s="30">
        <v>0.5515098008398942</v>
      </c>
      <c r="M34" s="30">
        <v>0.71923783639336558</v>
      </c>
      <c r="N34" s="30">
        <v>0.70213793166141381</v>
      </c>
      <c r="O34" s="30">
        <v>0.59571810692281268</v>
      </c>
      <c r="P34" s="30">
        <v>0.45637944566656913</v>
      </c>
      <c r="Q34" s="30">
        <v>0.28312724943327805</v>
      </c>
      <c r="R34" s="30">
        <v>0.50511063603750506</v>
      </c>
      <c r="S34" s="30">
        <v>0.4480797319441579</v>
      </c>
      <c r="T34" s="30">
        <v>0.45089400527345758</v>
      </c>
      <c r="U34" s="30">
        <v>0.62389905680950009</v>
      </c>
      <c r="V34" s="30">
        <v>0.636621469926963</v>
      </c>
      <c r="W34" s="30">
        <v>0.55904329597752533</v>
      </c>
      <c r="X34" s="30">
        <v>0.53960261720051683</v>
      </c>
      <c r="Y34" s="30">
        <v>0.71710213724780336</v>
      </c>
      <c r="Z34" s="31" t="s">
        <v>80</v>
      </c>
      <c r="AA34" s="30" t="s">
        <v>80</v>
      </c>
      <c r="AB34" s="30">
        <v>0.46938159993618556</v>
      </c>
      <c r="AC34" s="30">
        <v>0.53720641709636074</v>
      </c>
      <c r="AD34" s="30">
        <v>0.64611331597972443</v>
      </c>
      <c r="AE34" s="30">
        <v>0.70209370018265016</v>
      </c>
      <c r="AF34" s="30">
        <v>0.71007713382445792</v>
      </c>
      <c r="AG34" s="30">
        <v>0.74584343755332561</v>
      </c>
      <c r="AH34" s="30">
        <v>0.73184326127314347</v>
      </c>
      <c r="AI34" s="30">
        <v>0.71789771227470167</v>
      </c>
      <c r="AJ34" s="30">
        <v>0.65531180813812795</v>
      </c>
      <c r="AK34" s="30">
        <v>0.69686974937315926</v>
      </c>
      <c r="AL34" s="30">
        <v>0.60317800475925365</v>
      </c>
      <c r="AM34" s="30">
        <v>0.48715406489797103</v>
      </c>
      <c r="AN34" s="30">
        <v>0.46938159993618556</v>
      </c>
      <c r="AO34" s="30">
        <v>0.53720641709636074</v>
      </c>
      <c r="AP34" s="30">
        <v>0.38397967708071284</v>
      </c>
      <c r="AQ34" s="30">
        <v>0.17050847004435796</v>
      </c>
      <c r="AR34" s="30">
        <v>0.2535989763658778</v>
      </c>
      <c r="AS34" s="30">
        <v>0.42619625003047179</v>
      </c>
      <c r="AT34" s="30">
        <v>0.52131300803018443</v>
      </c>
      <c r="AU34" s="30">
        <v>0.51655168554855657</v>
      </c>
      <c r="AV34" s="30">
        <v>0.47925241241692762</v>
      </c>
      <c r="AW34" s="30">
        <v>0.51667609870962827</v>
      </c>
      <c r="AX34" s="30">
        <v>0.45528944859356302</v>
      </c>
      <c r="AY34" s="30">
        <v>0.37619047507374448</v>
      </c>
      <c r="AZ34" s="30">
        <v>0.37246403819158114</v>
      </c>
      <c r="BA34" s="30">
        <v>0.43802389702805677</v>
      </c>
      <c r="BB34" s="30">
        <v>0.53937550749836527</v>
      </c>
      <c r="BC34" s="30">
        <v>0.59824872225437942</v>
      </c>
      <c r="BD34" s="30">
        <v>0.61599374083862291</v>
      </c>
      <c r="BE34" s="30">
        <v>0.65727423618160064</v>
      </c>
      <c r="BF34" s="30">
        <v>0.65514456860826498</v>
      </c>
      <c r="BG34" s="30">
        <v>0.65157972116099172</v>
      </c>
      <c r="BH34" s="30">
        <v>0.60202475718196069</v>
      </c>
      <c r="BI34" s="30">
        <v>0.64706499583897559</v>
      </c>
      <c r="BJ34" s="30">
        <v>0.56535320036371639</v>
      </c>
      <c r="BK34" s="30">
        <v>0.46485124464462402</v>
      </c>
      <c r="BL34" s="30">
        <v>0.4541344763181524</v>
      </c>
      <c r="BM34" s="30">
        <v>0.52534992487357079</v>
      </c>
      <c r="BN34" s="30">
        <v>0.63709937570672159</v>
      </c>
      <c r="BO34" s="30">
        <v>0.69672109220182676</v>
      </c>
      <c r="BP34" s="30">
        <v>0.70809037538200037</v>
      </c>
      <c r="BQ34" s="30">
        <v>0.74652359171750016</v>
      </c>
    </row>
    <row r="35" spans="2:69" ht="16.5" customHeight="1" x14ac:dyDescent="0.25">
      <c r="B35" s="6" t="str">
        <f t="shared" si="15"/>
        <v>ADRBaseline</v>
      </c>
      <c r="C35" s="7" t="str">
        <f t="shared" si="16"/>
        <v>ADR</v>
      </c>
      <c r="F35" s="46" t="s">
        <v>40</v>
      </c>
      <c r="G35" s="26">
        <v>112.74478987670059</v>
      </c>
      <c r="H35" s="26">
        <v>86.262232271942963</v>
      </c>
      <c r="I35" s="26">
        <v>95.210316555807211</v>
      </c>
      <c r="J35" s="27" t="s">
        <v>80</v>
      </c>
      <c r="K35" s="26" t="s">
        <v>80</v>
      </c>
      <c r="L35" s="26">
        <v>102.98518717752754</v>
      </c>
      <c r="M35" s="26">
        <v>120.59531386001552</v>
      </c>
      <c r="N35" s="26">
        <v>115.94704403120619</v>
      </c>
      <c r="O35" s="26">
        <v>108.36775762022968</v>
      </c>
      <c r="P35" s="26">
        <v>95.857193788342528</v>
      </c>
      <c r="Q35" s="26">
        <v>71.085964822861328</v>
      </c>
      <c r="R35" s="26">
        <v>84.127877807879074</v>
      </c>
      <c r="S35" s="26">
        <v>85.162511739010043</v>
      </c>
      <c r="T35" s="26">
        <v>83.604770366970186</v>
      </c>
      <c r="U35" s="26">
        <v>100.05857441498503</v>
      </c>
      <c r="V35" s="26">
        <v>98.908805683621381</v>
      </c>
      <c r="W35" s="26">
        <v>94.557756840268084</v>
      </c>
      <c r="X35" s="26">
        <v>92.70105215171354</v>
      </c>
      <c r="Y35" s="26">
        <v>112.63926032952207</v>
      </c>
      <c r="Z35" s="27" t="s">
        <v>80</v>
      </c>
      <c r="AA35" s="26" t="s">
        <v>80</v>
      </c>
      <c r="AB35" s="26">
        <v>95.921883253324197</v>
      </c>
      <c r="AC35" s="26">
        <v>99.766658517724821</v>
      </c>
      <c r="AD35" s="26">
        <v>110.49924900269568</v>
      </c>
      <c r="AE35" s="26">
        <v>116.66166435779087</v>
      </c>
      <c r="AF35" s="26">
        <v>122.03105164955001</v>
      </c>
      <c r="AG35" s="26">
        <v>122.89058358501238</v>
      </c>
      <c r="AH35" s="26">
        <v>117.45827045452612</v>
      </c>
      <c r="AI35" s="26">
        <v>115.01802449610335</v>
      </c>
      <c r="AJ35" s="26">
        <v>115.26136881858058</v>
      </c>
      <c r="AK35" s="26">
        <v>117.70594392250418</v>
      </c>
      <c r="AL35" s="26">
        <v>106.03054974185908</v>
      </c>
      <c r="AM35" s="26">
        <v>97.777221259540411</v>
      </c>
      <c r="AN35" s="26">
        <v>95.921883253324197</v>
      </c>
      <c r="AO35" s="26">
        <v>99.766658517724821</v>
      </c>
      <c r="AP35" s="26">
        <v>90.498884933207748</v>
      </c>
      <c r="AQ35" s="26">
        <v>64.163915396784986</v>
      </c>
      <c r="AR35" s="26">
        <v>67.117078407252507</v>
      </c>
      <c r="AS35" s="26">
        <v>76.192161822707675</v>
      </c>
      <c r="AT35" s="26">
        <v>81.750956236350177</v>
      </c>
      <c r="AU35" s="26">
        <v>83.549092993969467</v>
      </c>
      <c r="AV35" s="26">
        <v>86.879409360693302</v>
      </c>
      <c r="AW35" s="26">
        <v>91.620423454174485</v>
      </c>
      <c r="AX35" s="26">
        <v>83.707386745846819</v>
      </c>
      <c r="AY35" s="26">
        <v>78.220951767884898</v>
      </c>
      <c r="AZ35" s="26">
        <v>77.695956333532678</v>
      </c>
      <c r="BA35" s="26">
        <v>80.810193470289107</v>
      </c>
      <c r="BB35" s="26">
        <v>89.503505709205001</v>
      </c>
      <c r="BC35" s="26">
        <v>95.603345317646045</v>
      </c>
      <c r="BD35" s="26">
        <v>101.10489402135607</v>
      </c>
      <c r="BE35" s="26">
        <v>102.87070910273192</v>
      </c>
      <c r="BF35" s="26">
        <v>99.280109242607651</v>
      </c>
      <c r="BG35" s="26">
        <v>98.107547487528549</v>
      </c>
      <c r="BH35" s="26">
        <v>99.162426942935454</v>
      </c>
      <c r="BI35" s="26">
        <v>102.08757923885639</v>
      </c>
      <c r="BJ35" s="26">
        <v>92.664847455507271</v>
      </c>
      <c r="BK35" s="26">
        <v>86.068160321185715</v>
      </c>
      <c r="BL35" s="26">
        <v>85.009347554585844</v>
      </c>
      <c r="BM35" s="26">
        <v>89.551716242571956</v>
      </c>
      <c r="BN35" s="26">
        <v>100.31679807066642</v>
      </c>
      <c r="BO35" s="26">
        <v>107.52389707756592</v>
      </c>
      <c r="BP35" s="26">
        <v>113.90646630686545</v>
      </c>
      <c r="BQ35" s="26">
        <v>115.93604400222118</v>
      </c>
    </row>
    <row r="36" spans="2:69" ht="16.5" customHeight="1" x14ac:dyDescent="0.25">
      <c r="B36" s="6" t="str">
        <f t="shared" si="15"/>
        <v>RevPARBaseline</v>
      </c>
      <c r="C36" s="7" t="str">
        <f t="shared" si="16"/>
        <v>RevPAR</v>
      </c>
      <c r="F36" s="46" t="s">
        <v>42</v>
      </c>
      <c r="G36" s="26">
        <v>72.451264575803037</v>
      </c>
      <c r="H36" s="26">
        <v>37.078437219676204</v>
      </c>
      <c r="I36" s="26">
        <v>54.166169326690934</v>
      </c>
      <c r="J36" s="27" t="s">
        <v>80</v>
      </c>
      <c r="K36" s="26" t="s">
        <v>80</v>
      </c>
      <c r="L36" s="26">
        <v>56.79734006973743</v>
      </c>
      <c r="M36" s="26">
        <v>86.736712619856405</v>
      </c>
      <c r="N36" s="26">
        <v>81.410817678325984</v>
      </c>
      <c r="O36" s="26">
        <v>64.55663542099343</v>
      </c>
      <c r="P36" s="26">
        <v>43.747252964276662</v>
      </c>
      <c r="Q36" s="26">
        <v>20.126373693607491</v>
      </c>
      <c r="R36" s="26">
        <v>42.493885868023298</v>
      </c>
      <c r="S36" s="26">
        <v>38.159595431706819</v>
      </c>
      <c r="T36" s="26">
        <v>37.69688977073087</v>
      </c>
      <c r="U36" s="26">
        <v>62.42645020321234</v>
      </c>
      <c r="V36" s="26">
        <v>62.967469263027397</v>
      </c>
      <c r="W36" s="26">
        <v>52.861880044224861</v>
      </c>
      <c r="X36" s="26">
        <v>50.021730358306236</v>
      </c>
      <c r="Y36" s="26">
        <v>80.773854320311997</v>
      </c>
      <c r="Z36" s="27" t="s">
        <v>80</v>
      </c>
      <c r="AA36" s="26" t="s">
        <v>80</v>
      </c>
      <c r="AB36" s="26">
        <v>45.023967030337317</v>
      </c>
      <c r="AC36" s="26">
        <v>53.595289167983069</v>
      </c>
      <c r="AD36" s="26">
        <v>71.395036186400972</v>
      </c>
      <c r="AE36" s="26">
        <v>81.907419598427794</v>
      </c>
      <c r="AF36" s="26">
        <v>86.651459392896854</v>
      </c>
      <c r="AG36" s="26">
        <v>91.657135303979913</v>
      </c>
      <c r="AH36" s="26">
        <v>85.961043712943308</v>
      </c>
      <c r="AI36" s="26">
        <v>82.571176656108193</v>
      </c>
      <c r="AJ36" s="26">
        <v>75.532136008979663</v>
      </c>
      <c r="AK36" s="26">
        <v>82.025711641006623</v>
      </c>
      <c r="AL36" s="26">
        <v>63.955295436821352</v>
      </c>
      <c r="AM36" s="26">
        <v>47.632570791013421</v>
      </c>
      <c r="AN36" s="26">
        <v>45.060277813528664</v>
      </c>
      <c r="AO36" s="26">
        <v>51.788908643193196</v>
      </c>
      <c r="AP36" s="26">
        <v>34.777757464692947</v>
      </c>
      <c r="AQ36" s="26">
        <v>10.94931429816693</v>
      </c>
      <c r="AR36" s="26">
        <v>17.034549278486068</v>
      </c>
      <c r="AS36" s="26">
        <v>32.499002220193667</v>
      </c>
      <c r="AT36" s="26">
        <v>42.652207200071928</v>
      </c>
      <c r="AU36" s="26">
        <v>43.192230272353058</v>
      </c>
      <c r="AV36" s="26">
        <v>41.670745932753071</v>
      </c>
      <c r="AW36" s="26">
        <v>47.376260016336559</v>
      </c>
      <c r="AX36" s="26">
        <v>38.141825663188605</v>
      </c>
      <c r="AY36" s="26">
        <v>29.449708372967361</v>
      </c>
      <c r="AZ36" s="26">
        <v>28.962288237582499</v>
      </c>
      <c r="BA36" s="26">
        <v>35.425342556798377</v>
      </c>
      <c r="BB36" s="26">
        <v>48.314932286043557</v>
      </c>
      <c r="BC36" s="26">
        <v>57.24070527860799</v>
      </c>
      <c r="BD36" s="26">
        <v>62.330209243502779</v>
      </c>
      <c r="BE36" s="26">
        <v>67.668796085944635</v>
      </c>
      <c r="BF36" s="26">
        <v>65.095279867565381</v>
      </c>
      <c r="BG36" s="26">
        <v>63.976442372818056</v>
      </c>
      <c r="BH36" s="26">
        <v>59.746381242026622</v>
      </c>
      <c r="BI36" s="26">
        <v>66.110572712105125</v>
      </c>
      <c r="BJ36" s="26">
        <v>52.430618071690539</v>
      </c>
      <c r="BK36" s="26">
        <v>40.041157690846624</v>
      </c>
      <c r="BL36" s="26">
        <v>38.636810114090451</v>
      </c>
      <c r="BM36" s="26">
        <v>47.083928895968718</v>
      </c>
      <c r="BN36" s="26">
        <v>63.96331278064595</v>
      </c>
      <c r="BO36" s="26">
        <v>74.974583544596825</v>
      </c>
      <c r="BP36" s="26">
        <v>80.721119733925974</v>
      </c>
      <c r="BQ36" s="26">
        <v>86.618791728954008</v>
      </c>
    </row>
    <row r="37" spans="2:69" x14ac:dyDescent="0.25">
      <c r="F37" s="46"/>
      <c r="G37" s="38"/>
      <c r="H37" s="38"/>
      <c r="I37" s="38"/>
      <c r="J37" s="39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9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</row>
    <row r="38" spans="2:69" x14ac:dyDescent="0.25">
      <c r="F38" s="40" t="s">
        <v>49</v>
      </c>
      <c r="G38" s="38"/>
      <c r="H38" s="38"/>
      <c r="I38" s="38"/>
      <c r="J38" s="39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</row>
    <row r="39" spans="2:69" ht="16.5" customHeight="1" x14ac:dyDescent="0.25">
      <c r="F39" s="45" t="str">
        <f t="shared" ref="F39:F44" si="17">F31</f>
        <v>Room demand (millions)</v>
      </c>
      <c r="G39" s="43" t="s">
        <v>11</v>
      </c>
      <c r="H39" s="43">
        <v>15.657332589531354</v>
      </c>
      <c r="I39" s="43">
        <v>5.3592885157329988</v>
      </c>
      <c r="J39" s="44"/>
      <c r="K39" s="43"/>
      <c r="L39" s="43">
        <v>-1.0932391891416593E-2</v>
      </c>
      <c r="M39" s="43">
        <v>-1.4531122627937876E-2</v>
      </c>
      <c r="N39" s="43">
        <v>-1.4366942852882758E-2</v>
      </c>
      <c r="O39" s="43">
        <v>-1.2197243381624645E-2</v>
      </c>
      <c r="P39" s="43">
        <v>1.2751524841732564</v>
      </c>
      <c r="Q39" s="43">
        <v>7.3246218954031885</v>
      </c>
      <c r="R39" s="43">
        <v>4.3485756110490508</v>
      </c>
      <c r="S39" s="43">
        <v>2.7089825989058554</v>
      </c>
      <c r="T39" s="43">
        <v>1.7243822342434587</v>
      </c>
      <c r="U39" s="43">
        <v>1.682868052562716</v>
      </c>
      <c r="V39" s="43">
        <v>1.2171425648315051</v>
      </c>
      <c r="W39" s="43">
        <v>0.73489566409532081</v>
      </c>
      <c r="X39" s="43">
        <v>0.33273480610732076</v>
      </c>
      <c r="Y39" s="43">
        <v>0.22356444608582748</v>
      </c>
      <c r="Z39" s="44"/>
      <c r="AA39" s="43"/>
      <c r="AB39" s="43">
        <v>-3.1988618091385312E-3</v>
      </c>
      <c r="AC39" s="43">
        <v>-3.30914424111306E-3</v>
      </c>
      <c r="AD39" s="43">
        <v>-4.4243858411650017E-3</v>
      </c>
      <c r="AE39" s="43">
        <v>-4.681033540204993E-3</v>
      </c>
      <c r="AF39" s="43">
        <v>-4.8806400823395713E-3</v>
      </c>
      <c r="AG39" s="43">
        <v>-4.9694490053919793E-3</v>
      </c>
      <c r="AH39" s="43">
        <v>-5.0327599820203517E-3</v>
      </c>
      <c r="AI39" s="43">
        <v>-4.9535655080044094E-3</v>
      </c>
      <c r="AJ39" s="43">
        <v>-4.3806173628562206E-3</v>
      </c>
      <c r="AK39" s="43">
        <v>-4.8173948109493381E-3</v>
      </c>
      <c r="AL39" s="43">
        <v>-4.019084477121293E-3</v>
      </c>
      <c r="AM39" s="43">
        <v>-3.3607640935553462E-3</v>
      </c>
      <c r="AN39" s="43">
        <v>-3.1988618091385312E-3</v>
      </c>
      <c r="AO39" s="43">
        <v>-3.30914424111306E-3</v>
      </c>
      <c r="AP39" s="43">
        <v>1.281660490223508</v>
      </c>
      <c r="AQ39" s="43">
        <v>2.7039630168112003</v>
      </c>
      <c r="AR39" s="43">
        <v>2.5470248730075844</v>
      </c>
      <c r="AS39" s="43">
        <v>2.0736340055844047</v>
      </c>
      <c r="AT39" s="43">
        <v>1.6789654513541679</v>
      </c>
      <c r="AU39" s="43">
        <v>1.4867613572603871</v>
      </c>
      <c r="AV39" s="43">
        <v>1.1828488024344961</v>
      </c>
      <c r="AW39" s="43">
        <v>1.1701930912911771</v>
      </c>
      <c r="AX39" s="43">
        <v>0.87821826052339569</v>
      </c>
      <c r="AY39" s="43">
        <v>0.66057124709128168</v>
      </c>
      <c r="AZ39" s="43">
        <v>0.56553180010974535</v>
      </c>
      <c r="BA39" s="43">
        <v>0.52617208028996743</v>
      </c>
      <c r="BB39" s="43">
        <v>0.63267835384374571</v>
      </c>
      <c r="BC39" s="43">
        <v>0.60194007834522489</v>
      </c>
      <c r="BD39" s="43">
        <v>0.56432508238107815</v>
      </c>
      <c r="BE39" s="43">
        <v>0.51660289183641384</v>
      </c>
      <c r="BF39" s="43">
        <v>0.47032784156278584</v>
      </c>
      <c r="BG39" s="43">
        <v>0.41610449358403878</v>
      </c>
      <c r="BH39" s="43">
        <v>0.33071022968468045</v>
      </c>
      <c r="BI39" s="43">
        <v>0.32680074754431088</v>
      </c>
      <c r="BJ39" s="43">
        <v>0.24495096794978766</v>
      </c>
      <c r="BK39" s="43">
        <v>0.16314394860122139</v>
      </c>
      <c r="BL39" s="43">
        <v>0.12354358672053101</v>
      </c>
      <c r="BM39" s="43">
        <v>0.10153456586972398</v>
      </c>
      <c r="BN39" s="43">
        <v>0.10765665351706533</v>
      </c>
      <c r="BO39" s="43">
        <v>9.0120163267728426E-2</v>
      </c>
      <c r="BP39" s="43">
        <v>7.4126657268521079E-2</v>
      </c>
      <c r="BQ39" s="43">
        <v>5.9317625549578867E-2</v>
      </c>
    </row>
    <row r="40" spans="2:69" ht="16.5" customHeight="1" x14ac:dyDescent="0.25">
      <c r="F40" s="46" t="str">
        <f t="shared" si="17"/>
        <v>Room revenue</v>
      </c>
      <c r="G40" s="26" t="s">
        <v>11</v>
      </c>
      <c r="H40" s="26">
        <v>2309.6607013720309</v>
      </c>
      <c r="I40" s="26">
        <v>1145.1813951839667</v>
      </c>
      <c r="J40" s="27"/>
      <c r="K40" s="26"/>
      <c r="L40" s="26">
        <v>-1.1608548998128754</v>
      </c>
      <c r="M40" s="26">
        <v>-1.8068312143579988</v>
      </c>
      <c r="N40" s="26">
        <v>-1.7175604464450771</v>
      </c>
      <c r="O40" s="26">
        <v>-1.3628553438728659</v>
      </c>
      <c r="P40" s="26">
        <v>176.44759410723054</v>
      </c>
      <c r="Q40" s="26">
        <v>1021.4690499173007</v>
      </c>
      <c r="R40" s="26">
        <v>684.0363648527599</v>
      </c>
      <c r="S40" s="26">
        <v>427.70769249474017</v>
      </c>
      <c r="T40" s="26">
        <v>291.63290226892377</v>
      </c>
      <c r="U40" s="26">
        <v>376.08436603119924</v>
      </c>
      <c r="V40" s="26">
        <v>290.74888444758687</v>
      </c>
      <c r="W40" s="26">
        <v>186.71524243625686</v>
      </c>
      <c r="X40" s="26">
        <v>109.08081918107473</v>
      </c>
      <c r="Y40" s="26">
        <v>105.61258884653535</v>
      </c>
      <c r="Z40" s="27"/>
      <c r="AA40" s="26"/>
      <c r="AB40" s="26">
        <v>-0.31637427322277745</v>
      </c>
      <c r="AC40" s="26">
        <v>-0.34039965347497514</v>
      </c>
      <c r="AD40" s="26">
        <v>-0.50408097311515121</v>
      </c>
      <c r="AE40" s="26">
        <v>-0.56306418732242491</v>
      </c>
      <c r="AF40" s="26">
        <v>-0.61409437736807604</v>
      </c>
      <c r="AG40" s="26">
        <v>-0.62967264966749781</v>
      </c>
      <c r="AH40" s="26">
        <v>-0.60950574760221343</v>
      </c>
      <c r="AI40" s="26">
        <v>-0.5874512056895469</v>
      </c>
      <c r="AJ40" s="26">
        <v>-0.52060349315325993</v>
      </c>
      <c r="AK40" s="26">
        <v>-0.58465358857489491</v>
      </c>
      <c r="AL40" s="26">
        <v>-0.43938591661850523</v>
      </c>
      <c r="AM40" s="26">
        <v>-0.3388158386794089</v>
      </c>
      <c r="AN40" s="26">
        <v>-0.4888968622518064</v>
      </c>
      <c r="AO40" s="26">
        <v>-0.52602356316856458</v>
      </c>
      <c r="AP40" s="26">
        <v>177.46251453265086</v>
      </c>
      <c r="AQ40" s="26">
        <v>344.53500897255969</v>
      </c>
      <c r="AR40" s="26">
        <v>357.47519584262017</v>
      </c>
      <c r="AS40" s="26">
        <v>319.45884510212079</v>
      </c>
      <c r="AT40" s="26">
        <v>262.24000835988534</v>
      </c>
      <c r="AU40" s="26">
        <v>232.6058942236898</v>
      </c>
      <c r="AV40" s="26">
        <v>189.19046226918491</v>
      </c>
      <c r="AW40" s="26">
        <v>194.53865818275256</v>
      </c>
      <c r="AX40" s="26">
        <v>135.84627355737305</v>
      </c>
      <c r="AY40" s="26">
        <v>97.322760754614563</v>
      </c>
      <c r="AZ40" s="26">
        <v>84.427201445349823</v>
      </c>
      <c r="BA40" s="26">
        <v>86.078995227377021</v>
      </c>
      <c r="BB40" s="26">
        <v>121.12670559619693</v>
      </c>
      <c r="BC40" s="26">
        <v>125.97603331067856</v>
      </c>
      <c r="BD40" s="26">
        <v>127.93730798025877</v>
      </c>
      <c r="BE40" s="26">
        <v>122.17102474026188</v>
      </c>
      <c r="BF40" s="26">
        <v>110.15327583659951</v>
      </c>
      <c r="BG40" s="26">
        <v>98.911430072496501</v>
      </c>
      <c r="BH40" s="26">
        <v>81.684178538490983</v>
      </c>
      <c r="BI40" s="26">
        <v>85.506183982875257</v>
      </c>
      <c r="BJ40" s="26">
        <v>59.914814573127558</v>
      </c>
      <c r="BK40" s="26">
        <v>41.294243880254044</v>
      </c>
      <c r="BL40" s="26">
        <v>34.668218752916601</v>
      </c>
      <c r="BM40" s="26">
        <v>32.475464652562835</v>
      </c>
      <c r="BN40" s="26">
        <v>41.93713577559538</v>
      </c>
      <c r="BO40" s="26">
        <v>39.210481038066575</v>
      </c>
      <c r="BP40" s="26">
        <v>35.762829128962323</v>
      </c>
      <c r="BQ40" s="26">
        <v>30.639278679506447</v>
      </c>
    </row>
    <row r="41" spans="2:69" ht="16.5" customHeight="1" x14ac:dyDescent="0.25">
      <c r="B41" s="6" t="str">
        <f>C41&amp;$C$9</f>
        <v>Baseline</v>
      </c>
      <c r="F41" s="46" t="str">
        <f t="shared" si="17"/>
        <v>Room Supply (millions)</v>
      </c>
      <c r="G41" s="43" t="s">
        <v>11</v>
      </c>
      <c r="H41" s="43">
        <v>8.5966923397708754</v>
      </c>
      <c r="I41" s="43">
        <v>2.0360383303653649</v>
      </c>
      <c r="J41" s="44"/>
      <c r="K41" s="43"/>
      <c r="L41" s="43">
        <v>0</v>
      </c>
      <c r="M41" s="43">
        <v>0</v>
      </c>
      <c r="N41" s="43">
        <v>0</v>
      </c>
      <c r="O41" s="43">
        <v>0</v>
      </c>
      <c r="P41" s="43">
        <v>0.14940771285236387</v>
      </c>
      <c r="Q41" s="43">
        <v>4.172169680700998</v>
      </c>
      <c r="R41" s="43">
        <v>2.9938873228679181</v>
      </c>
      <c r="S41" s="43">
        <v>1.2812276233495901</v>
      </c>
      <c r="T41" s="43">
        <v>0.82262948205841013</v>
      </c>
      <c r="U41" s="43">
        <v>0.51479718662996277</v>
      </c>
      <c r="V41" s="43">
        <v>0.38710355726963286</v>
      </c>
      <c r="W41" s="43">
        <v>0.31150810440735555</v>
      </c>
      <c r="X41" s="43">
        <v>0.38981319728940811</v>
      </c>
      <c r="Y41" s="43">
        <v>0.23664048882451638</v>
      </c>
      <c r="Z41" s="44"/>
      <c r="AA41" s="43"/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2.8825272960695258E-2</v>
      </c>
      <c r="AO41" s="43">
        <v>2.380457793097257E-2</v>
      </c>
      <c r="AP41" s="43">
        <v>9.6777861960695155E-2</v>
      </c>
      <c r="AQ41" s="43">
        <v>1.3721444254458346</v>
      </c>
      <c r="AR41" s="43">
        <v>1.4257379729606954</v>
      </c>
      <c r="AS41" s="43">
        <v>1.3742872822944707</v>
      </c>
      <c r="AT41" s="43">
        <v>1.2802321098858469</v>
      </c>
      <c r="AU41" s="43">
        <v>0.9826406295290977</v>
      </c>
      <c r="AV41" s="43">
        <v>0.73101458345297488</v>
      </c>
      <c r="AW41" s="43">
        <v>0.55437361836637766</v>
      </c>
      <c r="AX41" s="43">
        <v>0.40974915689975777</v>
      </c>
      <c r="AY41" s="43">
        <v>0.31710484808345551</v>
      </c>
      <c r="AZ41" s="43">
        <v>0.3198965660855837</v>
      </c>
      <c r="BA41" s="43">
        <v>0.25976479716699519</v>
      </c>
      <c r="BB41" s="43">
        <v>0.24296811880582858</v>
      </c>
      <c r="BC41" s="43">
        <v>0.18526434206293452</v>
      </c>
      <c r="BD41" s="43">
        <v>0.18075991059587171</v>
      </c>
      <c r="BE41" s="43">
        <v>0.14877293397115832</v>
      </c>
      <c r="BF41" s="43">
        <v>0.15052051979486336</v>
      </c>
      <c r="BG41" s="43">
        <v>0.1265877782064404</v>
      </c>
      <c r="BH41" s="43">
        <v>0.1099952592683282</v>
      </c>
      <c r="BI41" s="43">
        <v>0.1026099897664805</v>
      </c>
      <c r="BJ41" s="43">
        <v>0.11054083401224091</v>
      </c>
      <c r="BK41" s="43">
        <v>9.8357280628635024E-2</v>
      </c>
      <c r="BL41" s="43">
        <v>0.14885177775989611</v>
      </c>
      <c r="BM41" s="43">
        <v>0.12604745966662456</v>
      </c>
      <c r="BN41" s="43">
        <v>0.114913959862883</v>
      </c>
      <c r="BO41" s="43">
        <v>7.8351259015492225E-2</v>
      </c>
      <c r="BP41" s="43">
        <v>8.6752478894647211E-2</v>
      </c>
      <c r="BQ41" s="43">
        <v>7.1536750914378722E-2</v>
      </c>
    </row>
    <row r="42" spans="2:69" ht="16.5" customHeight="1" x14ac:dyDescent="0.25">
      <c r="B42" s="6" t="str">
        <f>C42&amp;$C$9</f>
        <v>Baseline</v>
      </c>
      <c r="F42" s="46" t="str">
        <f t="shared" si="17"/>
        <v>Occupancy rate</v>
      </c>
      <c r="G42" s="43" t="s">
        <v>11</v>
      </c>
      <c r="H42" s="30">
        <v>0.21195996270880874</v>
      </c>
      <c r="I42" s="30">
        <v>7.4641550361424058E-2</v>
      </c>
      <c r="J42" s="31"/>
      <c r="K42" s="30"/>
      <c r="L42" s="30">
        <v>-7.9106524067407147E-4</v>
      </c>
      <c r="M42" s="30">
        <v>-1.0316481253498377E-3</v>
      </c>
      <c r="N42" s="30">
        <v>-1.0071206550642531E-3</v>
      </c>
      <c r="O42" s="30">
        <v>-8.5447599826715681E-4</v>
      </c>
      <c r="P42" s="30">
        <v>8.6015774495617869E-2</v>
      </c>
      <c r="Q42" s="30">
        <v>0.43781392567878008</v>
      </c>
      <c r="R42" s="30">
        <v>0.19993721230805128</v>
      </c>
      <c r="S42" s="30">
        <v>0.15049160574568449</v>
      </c>
      <c r="T42" s="30">
        <v>9.7527828446086984E-2</v>
      </c>
      <c r="U42" s="30">
        <v>9.7042118302558045E-2</v>
      </c>
      <c r="V42" s="30">
        <v>6.8426378418593337E-2</v>
      </c>
      <c r="W42" s="30">
        <v>3.9528041712317052E-2</v>
      </c>
      <c r="X42" s="30">
        <v>8.8192165190277283E-3</v>
      </c>
      <c r="Y42" s="30">
        <v>3.8390378642547685E-3</v>
      </c>
      <c r="Z42" s="31"/>
      <c r="AA42" s="30"/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0.26213363889901159</v>
      </c>
      <c r="AQ42" s="30">
        <v>0.53158523013829218</v>
      </c>
      <c r="AR42" s="30">
        <v>0.45647815745858011</v>
      </c>
      <c r="AS42" s="30">
        <v>0.31964718752285382</v>
      </c>
      <c r="AT42" s="30">
        <v>0.21053025324295904</v>
      </c>
      <c r="AU42" s="30">
        <v>0.2013460267261451</v>
      </c>
      <c r="AV42" s="30">
        <v>0.17605939572120033</v>
      </c>
      <c r="AW42" s="30">
        <v>0.18019365066353099</v>
      </c>
      <c r="AX42" s="30">
        <v>0.14788855616569063</v>
      </c>
      <c r="AY42" s="30">
        <v>0.11096358982422655</v>
      </c>
      <c r="AZ42" s="30">
        <v>9.6917561744604419E-2</v>
      </c>
      <c r="BA42" s="30">
        <v>9.918252006830397E-2</v>
      </c>
      <c r="BB42" s="30">
        <v>0.10673780848135916</v>
      </c>
      <c r="BC42" s="30">
        <v>0.10384497792827074</v>
      </c>
      <c r="BD42" s="30">
        <v>9.4083392985835013E-2</v>
      </c>
      <c r="BE42" s="30">
        <v>8.856920137172497E-2</v>
      </c>
      <c r="BF42" s="30">
        <v>7.6698692664878498E-2</v>
      </c>
      <c r="BG42" s="30">
        <v>6.6317991113709951E-2</v>
      </c>
      <c r="BH42" s="30">
        <v>5.3287050956167259E-2</v>
      </c>
      <c r="BI42" s="30">
        <v>4.9804753534183677E-2</v>
      </c>
      <c r="BJ42" s="30">
        <v>3.7824804395537259E-2</v>
      </c>
      <c r="BK42" s="30">
        <v>2.2302820253347011E-2</v>
      </c>
      <c r="BL42" s="30">
        <v>1.5247123618033154E-2</v>
      </c>
      <c r="BM42" s="30">
        <v>1.1856492222789949E-2</v>
      </c>
      <c r="BN42" s="30">
        <v>9.0139402730028406E-3</v>
      </c>
      <c r="BO42" s="30">
        <v>5.3726079808233962E-3</v>
      </c>
      <c r="BP42" s="30">
        <v>1.986758442457548E-3</v>
      </c>
      <c r="BQ42" s="30">
        <v>-6.8015416417455121E-4</v>
      </c>
    </row>
    <row r="43" spans="2:69" ht="16.5" customHeight="1" x14ac:dyDescent="0.25">
      <c r="B43" s="6" t="str">
        <f>C43&amp;$C$9</f>
        <v>Baseline</v>
      </c>
      <c r="F43" s="46" t="str">
        <f t="shared" si="17"/>
        <v>ADR</v>
      </c>
      <c r="G43" s="26" t="s">
        <v>11</v>
      </c>
      <c r="H43" s="26">
        <v>26.477525905504336</v>
      </c>
      <c r="I43" s="26">
        <v>17.529441621640089</v>
      </c>
      <c r="J43" s="27"/>
      <c r="K43" s="26"/>
      <c r="L43" s="26">
        <v>-4.5961369034301924E-3</v>
      </c>
      <c r="M43" s="26">
        <v>-5.3820611255019912E-3</v>
      </c>
      <c r="N43" s="26">
        <v>-5.1746129955034803E-3</v>
      </c>
      <c r="O43" s="26">
        <v>-4.8363562138575844E-3</v>
      </c>
      <c r="P43" s="26">
        <v>7.1233972522815776</v>
      </c>
      <c r="Q43" s="26">
        <v>49.503966976028693</v>
      </c>
      <c r="R43" s="26">
        <v>31.813991610331612</v>
      </c>
      <c r="S43" s="26">
        <v>23.200409525005782</v>
      </c>
      <c r="T43" s="26">
        <v>19.375820673653919</v>
      </c>
      <c r="U43" s="26">
        <v>20.531357383904989</v>
      </c>
      <c r="V43" s="26">
        <v>17.033063734589305</v>
      </c>
      <c r="W43" s="26">
        <v>13.80516442374774</v>
      </c>
      <c r="X43" s="26">
        <v>10.279538888910565</v>
      </c>
      <c r="Y43" s="26">
        <v>7.950671469367947</v>
      </c>
      <c r="Z43" s="27"/>
      <c r="AA43" s="26"/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  <c r="AM43" s="26">
        <v>0</v>
      </c>
      <c r="AN43" s="26">
        <v>0</v>
      </c>
      <c r="AO43" s="26">
        <v>0</v>
      </c>
      <c r="AP43" s="26">
        <v>20.000364069487929</v>
      </c>
      <c r="AQ43" s="26">
        <v>52.497748961005883</v>
      </c>
      <c r="AR43" s="26">
        <v>54.913973242297502</v>
      </c>
      <c r="AS43" s="26">
        <v>46.698421762304704</v>
      </c>
      <c r="AT43" s="26">
        <v>35.707314218175938</v>
      </c>
      <c r="AU43" s="26">
        <v>31.468931502133884</v>
      </c>
      <c r="AV43" s="26">
        <v>28.381959457887277</v>
      </c>
      <c r="AW43" s="26">
        <v>26.08552046832969</v>
      </c>
      <c r="AX43" s="26">
        <v>22.323162996012258</v>
      </c>
      <c r="AY43" s="26">
        <v>19.556269491655513</v>
      </c>
      <c r="AZ43" s="26">
        <v>18.225926919791519</v>
      </c>
      <c r="BA43" s="26">
        <v>18.956465047435714</v>
      </c>
      <c r="BB43" s="26">
        <v>20.995743293490676</v>
      </c>
      <c r="BC43" s="26">
        <v>21.058319040144823</v>
      </c>
      <c r="BD43" s="26">
        <v>20.926157628193934</v>
      </c>
      <c r="BE43" s="26">
        <v>20.019874482280457</v>
      </c>
      <c r="BF43" s="26">
        <v>18.178161211918464</v>
      </c>
      <c r="BG43" s="26">
        <v>16.910477008574802</v>
      </c>
      <c r="BH43" s="26">
        <v>16.098941875645124</v>
      </c>
      <c r="BI43" s="26">
        <v>15.618364683647783</v>
      </c>
      <c r="BJ43" s="26">
        <v>13.365702286351805</v>
      </c>
      <c r="BK43" s="26">
        <v>11.709060938354696</v>
      </c>
      <c r="BL43" s="26">
        <v>10.912535698738353</v>
      </c>
      <c r="BM43" s="26">
        <v>10.214942275152865</v>
      </c>
      <c r="BN43" s="26">
        <v>10.182450932029255</v>
      </c>
      <c r="BO43" s="26">
        <v>9.1377672802249492</v>
      </c>
      <c r="BP43" s="26">
        <v>8.1245853426845542</v>
      </c>
      <c r="BQ43" s="26">
        <v>6.9545395827911989</v>
      </c>
    </row>
    <row r="44" spans="2:69" ht="16.5" customHeight="1" x14ac:dyDescent="0.25">
      <c r="B44" s="6" t="str">
        <f>C44&amp;$C$9</f>
        <v>Baseline</v>
      </c>
      <c r="F44" s="46" t="str">
        <f t="shared" si="17"/>
        <v>RevPAR</v>
      </c>
      <c r="G44" s="43" t="s">
        <v>11</v>
      </c>
      <c r="H44" s="26">
        <v>35.277254849441334</v>
      </c>
      <c r="I44" s="26">
        <v>18.387757515218709</v>
      </c>
      <c r="J44" s="27"/>
      <c r="K44" s="26"/>
      <c r="L44" s="26">
        <v>-8.3999180584541477E-2</v>
      </c>
      <c r="M44" s="26">
        <v>-0.12827735907562499</v>
      </c>
      <c r="N44" s="26">
        <v>-0.12040074354364094</v>
      </c>
      <c r="O44" s="26">
        <v>-9.5474620290346479E-2</v>
      </c>
      <c r="P44" s="26">
        <v>12.108927385634793</v>
      </c>
      <c r="Q44" s="26">
        <v>66.811873444167219</v>
      </c>
      <c r="R44" s="26">
        <v>39.250679698447613</v>
      </c>
      <c r="S44" s="26">
        <v>26.703343305274203</v>
      </c>
      <c r="T44" s="26">
        <v>18.779914805290709</v>
      </c>
      <c r="U44" s="26">
        <v>24.511796934562369</v>
      </c>
      <c r="V44" s="26">
        <v>18.777096303443514</v>
      </c>
      <c r="W44" s="26">
        <v>12.00105869275616</v>
      </c>
      <c r="X44" s="26">
        <v>6.4550742177153424</v>
      </c>
      <c r="Y44" s="26">
        <v>6.1643928174627121</v>
      </c>
      <c r="Z44" s="27"/>
      <c r="AA44" s="26"/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-3.6310783191346729E-2</v>
      </c>
      <c r="AO44" s="26">
        <v>1.8063805247898728</v>
      </c>
      <c r="AP44" s="26">
        <v>36.617278721708026</v>
      </c>
      <c r="AQ44" s="26">
        <v>70.958105300260868</v>
      </c>
      <c r="AR44" s="26">
        <v>69.616910114410786</v>
      </c>
      <c r="AS44" s="26">
        <v>59.158133083786247</v>
      </c>
      <c r="AT44" s="26">
        <v>43.30883651287138</v>
      </c>
      <c r="AU44" s="26">
        <v>39.378946383755135</v>
      </c>
      <c r="AV44" s="26">
        <v>33.861390076226591</v>
      </c>
      <c r="AW44" s="26">
        <v>34.649451624670064</v>
      </c>
      <c r="AX44" s="26">
        <v>25.813469773632747</v>
      </c>
      <c r="AY44" s="26">
        <v>18.18286241804606</v>
      </c>
      <c r="AZ44" s="26">
        <v>16.061678792754819</v>
      </c>
      <c r="BA44" s="26">
        <v>18.169946611184692</v>
      </c>
      <c r="BB44" s="26">
        <v>23.080103900357415</v>
      </c>
      <c r="BC44" s="26">
        <v>24.666714319819803</v>
      </c>
      <c r="BD44" s="26">
        <v>24.321250149394075</v>
      </c>
      <c r="BE44" s="26">
        <v>23.988339218035279</v>
      </c>
      <c r="BF44" s="26">
        <v>20.865763845377927</v>
      </c>
      <c r="BG44" s="26">
        <v>18.594734283290137</v>
      </c>
      <c r="BH44" s="26">
        <v>15.78575476695304</v>
      </c>
      <c r="BI44" s="26">
        <v>15.915138928901499</v>
      </c>
      <c r="BJ44" s="26">
        <v>11.524677365130813</v>
      </c>
      <c r="BK44" s="26">
        <v>7.5914131001667968</v>
      </c>
      <c r="BL44" s="26">
        <v>6.387156916246866</v>
      </c>
      <c r="BM44" s="26">
        <v>6.5113602720143504</v>
      </c>
      <c r="BN44" s="26">
        <v>7.4317234057550223</v>
      </c>
      <c r="BO44" s="26">
        <v>6.9328360538309681</v>
      </c>
      <c r="BP44" s="26">
        <v>5.9303396589708797</v>
      </c>
      <c r="BQ44" s="26">
        <v>5.0383435750259054</v>
      </c>
    </row>
    <row r="45" spans="2:69" x14ac:dyDescent="0.25">
      <c r="G45" s="42"/>
      <c r="H45" s="42"/>
      <c r="I45" s="42"/>
      <c r="J45" s="47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7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</row>
    <row r="46" spans="2:69" ht="15.75" x14ac:dyDescent="0.25">
      <c r="E46" s="20" t="s">
        <v>50</v>
      </c>
      <c r="F46" s="20"/>
      <c r="G46" s="21" t="s">
        <v>51</v>
      </c>
      <c r="H46" s="21" t="s">
        <v>52</v>
      </c>
      <c r="I46" s="21" t="s">
        <v>53</v>
      </c>
      <c r="J46" s="54" t="s">
        <v>54</v>
      </c>
      <c r="K46" s="54"/>
      <c r="L46" s="54"/>
      <c r="M46" s="54"/>
      <c r="N46" s="54"/>
      <c r="O46" s="54"/>
      <c r="P46" s="54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</row>
    <row r="47" spans="2:69" ht="16.5" customHeight="1" x14ac:dyDescent="0.25">
      <c r="F47" s="7" t="s">
        <v>55</v>
      </c>
      <c r="G47" s="48">
        <f>SUM([1]STR!I96:N96,[1]STR!C97:H97)/1000000</f>
        <v>4016.9948681916189</v>
      </c>
      <c r="H47" s="48">
        <f>SUMIFS($AB$32:$BQ$32,$AB$1:$BQ$1,H46)</f>
        <v>2888.6329515196976</v>
      </c>
      <c r="I47" s="48">
        <f>SUMIFS($AB$32:$BQ$32,$AB$1:$BQ$1,I46)</f>
        <v>2304.0078541062881</v>
      </c>
      <c r="J47" s="55">
        <f>SUMIFS($AB$32:$BQ$32,$AB$1:$BQ$1,J46)</f>
        <v>3391.3116448424566</v>
      </c>
      <c r="K47" s="55"/>
      <c r="L47" s="55"/>
      <c r="M47" s="55"/>
      <c r="N47" s="55"/>
      <c r="O47" s="55"/>
      <c r="P47" s="55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</row>
    <row r="48" spans="2:69" ht="16.5" customHeight="1" x14ac:dyDescent="0.25">
      <c r="F48" s="7" t="s">
        <v>56</v>
      </c>
      <c r="G48" s="48" t="s">
        <v>11</v>
      </c>
      <c r="H48" s="48">
        <f>$G$47-H47</f>
        <v>1128.3619166719213</v>
      </c>
      <c r="I48" s="48">
        <f>$G$47-I47</f>
        <v>1712.9870140853309</v>
      </c>
      <c r="J48" s="55">
        <f>$G$47-J47</f>
        <v>625.68322334916229</v>
      </c>
      <c r="K48" s="55"/>
      <c r="L48" s="55"/>
      <c r="M48" s="55"/>
      <c r="N48" s="55"/>
      <c r="O48" s="55"/>
      <c r="P48" s="55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</row>
    <row r="49" spans="5:69" ht="16.5" customHeight="1" x14ac:dyDescent="0.25">
      <c r="E49" s="49"/>
      <c r="F49" s="49" t="s">
        <v>57</v>
      </c>
      <c r="G49" s="50" t="s">
        <v>11</v>
      </c>
      <c r="H49" s="51">
        <f>H48/$G$47</f>
        <v>0.28089702717989534</v>
      </c>
      <c r="I49" s="51">
        <f>I48/$G$47</f>
        <v>0.42643495207064774</v>
      </c>
      <c r="J49" s="56">
        <f>J48/$G$47</f>
        <v>0.155759029792048</v>
      </c>
      <c r="K49" s="56"/>
      <c r="L49" s="56"/>
      <c r="M49" s="56"/>
      <c r="N49" s="56"/>
      <c r="O49" s="56"/>
      <c r="P49" s="56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49"/>
      <c r="BM49" s="49"/>
      <c r="BN49" s="49"/>
      <c r="BO49" s="49"/>
      <c r="BP49" s="49"/>
      <c r="BQ49" s="49"/>
    </row>
    <row r="50" spans="5:69" x14ac:dyDescent="0.25">
      <c r="E50" s="7" t="s">
        <v>58</v>
      </c>
    </row>
    <row r="51" spans="5:69" x14ac:dyDescent="0.25">
      <c r="E51" s="7" t="s">
        <v>59</v>
      </c>
      <c r="H51" s="53"/>
    </row>
    <row r="52" spans="5:69" x14ac:dyDescent="0.25">
      <c r="E52" s="7" t="s">
        <v>60</v>
      </c>
    </row>
    <row r="53" spans="5:69" x14ac:dyDescent="0.25">
      <c r="E53" s="7" t="s">
        <v>61</v>
      </c>
    </row>
  </sheetData>
  <mergeCells count="4">
    <mergeCell ref="J46:P46"/>
    <mergeCell ref="J47:P47"/>
    <mergeCell ref="J48:P48"/>
    <mergeCell ref="J49:P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DC8FE-F3DB-4842-9EEC-E63679F905F4}">
  <sheetPr>
    <tabColor theme="5"/>
  </sheetPr>
  <dimension ref="A1:CA53"/>
  <sheetViews>
    <sheetView topLeftCell="D6" zoomScale="70" zoomScaleNormal="70" workbookViewId="0">
      <selection activeCell="R7" sqref="R7"/>
    </sheetView>
  </sheetViews>
  <sheetFormatPr defaultRowHeight="15" x14ac:dyDescent="0.25"/>
  <cols>
    <col min="1" max="1" width="0" hidden="1" customWidth="1"/>
    <col min="2" max="2" width="30.42578125" style="6" hidden="1" customWidth="1"/>
    <col min="3" max="3" width="19.140625" style="7" hidden="1" customWidth="1"/>
    <col min="4" max="4" width="9.140625" style="7"/>
    <col min="5" max="5" width="4.42578125" style="7" customWidth="1"/>
    <col min="6" max="6" width="33.42578125" style="7" customWidth="1"/>
    <col min="7" max="9" width="12.42578125" style="7" bestFit="1" customWidth="1"/>
    <col min="10" max="10" width="4.28515625" style="7" customWidth="1"/>
    <col min="11" max="11" width="2.7109375" style="7" customWidth="1"/>
    <col min="12" max="15" width="0" style="7" hidden="1" customWidth="1"/>
    <col min="16" max="25" width="11.140625" style="7" bestFit="1" customWidth="1"/>
    <col min="26" max="27" width="2.42578125" style="7" customWidth="1"/>
    <col min="28" max="39" width="10.85546875" style="7" hidden="1" customWidth="1"/>
    <col min="40" max="40" width="10.85546875" style="7" customWidth="1"/>
    <col min="41" max="42" width="11.140625" style="7" bestFit="1" customWidth="1"/>
    <col min="43" max="45" width="9.42578125" style="7" bestFit="1" customWidth="1"/>
    <col min="46" max="69" width="11.140625" style="7" bestFit="1" customWidth="1"/>
    <col min="70" max="16384" width="9.140625" style="7"/>
  </cols>
  <sheetData>
    <row r="1" spans="2:79" hidden="1" x14ac:dyDescent="0.25">
      <c r="G1" s="8" t="s">
        <v>10</v>
      </c>
      <c r="H1" s="9" t="s">
        <v>11</v>
      </c>
      <c r="I1" s="9" t="s">
        <v>11</v>
      </c>
      <c r="J1" s="9" t="s">
        <v>11</v>
      </c>
      <c r="K1" s="9" t="s">
        <v>11</v>
      </c>
      <c r="L1" s="9" t="s">
        <v>11</v>
      </c>
      <c r="M1" s="9" t="s">
        <v>11</v>
      </c>
      <c r="N1" s="9" t="s">
        <v>11</v>
      </c>
      <c r="O1" s="9" t="s">
        <v>11</v>
      </c>
      <c r="P1" s="9" t="s">
        <v>11</v>
      </c>
      <c r="Q1" s="9" t="s">
        <v>11</v>
      </c>
      <c r="R1" s="9" t="s">
        <v>11</v>
      </c>
      <c r="S1" s="9" t="s">
        <v>11</v>
      </c>
      <c r="T1" s="9" t="s">
        <v>11</v>
      </c>
      <c r="U1" s="9" t="s">
        <v>11</v>
      </c>
      <c r="V1" s="9" t="s">
        <v>11</v>
      </c>
      <c r="W1" s="9" t="s">
        <v>11</v>
      </c>
      <c r="X1" s="9" t="s">
        <v>11</v>
      </c>
      <c r="Y1" s="9" t="s">
        <v>11</v>
      </c>
      <c r="Z1" s="9" t="s">
        <v>11</v>
      </c>
      <c r="AA1" s="9" t="s">
        <v>11</v>
      </c>
      <c r="AB1" s="9" t="s">
        <v>11</v>
      </c>
      <c r="AC1" s="9" t="s">
        <v>11</v>
      </c>
      <c r="AD1" s="9" t="s">
        <v>11</v>
      </c>
      <c r="AE1" s="9" t="s">
        <v>11</v>
      </c>
      <c r="AF1" s="9" t="s">
        <v>11</v>
      </c>
      <c r="AG1" s="9" t="s">
        <v>11</v>
      </c>
      <c r="AH1" s="7" t="str">
        <f>"FY"&amp;AN3</f>
        <v>FY2020</v>
      </c>
      <c r="AI1" s="7" t="str">
        <f t="shared" ref="AI1:BQ1" si="0">"FY"&amp;AO3</f>
        <v>FY2020</v>
      </c>
      <c r="AJ1" s="7" t="str">
        <f t="shared" si="0"/>
        <v>FY2020</v>
      </c>
      <c r="AK1" s="7" t="str">
        <f t="shared" si="0"/>
        <v>FY2020</v>
      </c>
      <c r="AL1" s="7" t="str">
        <f t="shared" si="0"/>
        <v>FY2020</v>
      </c>
      <c r="AM1" s="7" t="str">
        <f t="shared" si="0"/>
        <v>FY2020</v>
      </c>
      <c r="AN1" s="7" t="str">
        <f t="shared" si="0"/>
        <v>FY2020</v>
      </c>
      <c r="AO1" s="7" t="str">
        <f t="shared" si="0"/>
        <v>FY2020</v>
      </c>
      <c r="AP1" s="7" t="str">
        <f t="shared" si="0"/>
        <v>FY2020</v>
      </c>
      <c r="AQ1" s="7" t="str">
        <f t="shared" si="0"/>
        <v>FY2020</v>
      </c>
      <c r="AR1" s="7" t="str">
        <f t="shared" si="0"/>
        <v>FY2020</v>
      </c>
      <c r="AS1" s="7" t="str">
        <f t="shared" si="0"/>
        <v>FY2020</v>
      </c>
      <c r="AT1" s="7" t="str">
        <f t="shared" si="0"/>
        <v>FY2021</v>
      </c>
      <c r="AU1" s="7" t="str">
        <f t="shared" si="0"/>
        <v>FY2021</v>
      </c>
      <c r="AV1" s="7" t="str">
        <f t="shared" si="0"/>
        <v>FY2021</v>
      </c>
      <c r="AW1" s="7" t="str">
        <f t="shared" si="0"/>
        <v>FY2021</v>
      </c>
      <c r="AX1" s="7" t="str">
        <f t="shared" si="0"/>
        <v>FY2021</v>
      </c>
      <c r="AY1" s="7" t="str">
        <f t="shared" si="0"/>
        <v>FY2021</v>
      </c>
      <c r="AZ1" s="7" t="str">
        <f t="shared" si="0"/>
        <v>FY2021</v>
      </c>
      <c r="BA1" s="7" t="str">
        <f t="shared" si="0"/>
        <v>FY2021</v>
      </c>
      <c r="BB1" s="7" t="str">
        <f t="shared" si="0"/>
        <v>FY2021</v>
      </c>
      <c r="BC1" s="7" t="str">
        <f t="shared" si="0"/>
        <v>FY2021</v>
      </c>
      <c r="BD1" s="7" t="str">
        <f t="shared" si="0"/>
        <v>FY2021</v>
      </c>
      <c r="BE1" s="7" t="str">
        <f t="shared" si="0"/>
        <v>FY2021</v>
      </c>
      <c r="BF1" s="7" t="str">
        <f t="shared" si="0"/>
        <v>FY2022</v>
      </c>
      <c r="BG1" s="7" t="str">
        <f t="shared" si="0"/>
        <v>FY2022</v>
      </c>
      <c r="BH1" s="7" t="str">
        <f t="shared" si="0"/>
        <v>FY2022</v>
      </c>
      <c r="BI1" s="7" t="str">
        <f t="shared" si="0"/>
        <v>FY2022</v>
      </c>
      <c r="BJ1" s="7" t="str">
        <f t="shared" si="0"/>
        <v>FY2022</v>
      </c>
      <c r="BK1" s="7" t="str">
        <f t="shared" si="0"/>
        <v>FY2022</v>
      </c>
      <c r="BL1" s="7" t="str">
        <f t="shared" si="0"/>
        <v>FY2022</v>
      </c>
      <c r="BM1" s="7" t="str">
        <f t="shared" si="0"/>
        <v>FY2022</v>
      </c>
      <c r="BN1" s="7" t="str">
        <f t="shared" si="0"/>
        <v>FY2022</v>
      </c>
      <c r="BO1" s="7" t="str">
        <f t="shared" si="0"/>
        <v>FY2022</v>
      </c>
      <c r="BP1" s="7" t="str">
        <f t="shared" si="0"/>
        <v>FY2022</v>
      </c>
      <c r="BQ1" s="7" t="str">
        <f t="shared" si="0"/>
        <v>FY2022</v>
      </c>
    </row>
    <row r="2" spans="2:79" hidden="1" x14ac:dyDescent="0.25">
      <c r="L2" s="7" t="s">
        <v>64</v>
      </c>
      <c r="M2" s="7" t="s">
        <v>65</v>
      </c>
      <c r="N2" s="7" t="s">
        <v>66</v>
      </c>
      <c r="O2" s="7" t="s">
        <v>67</v>
      </c>
      <c r="P2" s="7" t="s">
        <v>64</v>
      </c>
      <c r="Q2" s="7" t="s">
        <v>65</v>
      </c>
      <c r="R2" s="7" t="s">
        <v>66</v>
      </c>
      <c r="S2" s="7" t="s">
        <v>67</v>
      </c>
      <c r="T2" s="7" t="s">
        <v>64</v>
      </c>
      <c r="U2" s="7" t="s">
        <v>65</v>
      </c>
      <c r="V2" s="7" t="s">
        <v>66</v>
      </c>
      <c r="W2" s="7" t="s">
        <v>67</v>
      </c>
      <c r="X2" s="7" t="str">
        <f>T2</f>
        <v>Q1</v>
      </c>
      <c r="Y2" s="7" t="str">
        <f>U2</f>
        <v>Q2</v>
      </c>
      <c r="Z2" s="7">
        <v>0</v>
      </c>
      <c r="AA2" s="7">
        <v>0</v>
      </c>
      <c r="AB2" s="7" t="s">
        <v>64</v>
      </c>
      <c r="AC2" s="7" t="s">
        <v>64</v>
      </c>
      <c r="AD2" s="7" t="s">
        <v>64</v>
      </c>
      <c r="AE2" s="7" t="s">
        <v>65</v>
      </c>
      <c r="AF2" s="7" t="s">
        <v>65</v>
      </c>
      <c r="AG2" s="7" t="s">
        <v>65</v>
      </c>
      <c r="AH2" s="7" t="s">
        <v>66</v>
      </c>
      <c r="AI2" s="7" t="s">
        <v>66</v>
      </c>
      <c r="AJ2" s="7" t="s">
        <v>66</v>
      </c>
      <c r="AK2" s="7" t="s">
        <v>67</v>
      </c>
      <c r="AL2" s="7" t="s">
        <v>67</v>
      </c>
      <c r="AM2" s="7" t="s">
        <v>67</v>
      </c>
      <c r="AN2" s="7" t="s">
        <v>64</v>
      </c>
      <c r="AO2" s="7" t="s">
        <v>64</v>
      </c>
      <c r="AP2" s="7" t="s">
        <v>64</v>
      </c>
      <c r="AQ2" s="7" t="s">
        <v>65</v>
      </c>
      <c r="AR2" s="7" t="s">
        <v>65</v>
      </c>
      <c r="AS2" s="7" t="s">
        <v>65</v>
      </c>
      <c r="AT2" s="7" t="s">
        <v>66</v>
      </c>
      <c r="AU2" s="7" t="s">
        <v>66</v>
      </c>
      <c r="AV2" s="7" t="s">
        <v>66</v>
      </c>
      <c r="AW2" s="7" t="s">
        <v>67</v>
      </c>
      <c r="AX2" s="7" t="s">
        <v>67</v>
      </c>
      <c r="AY2" s="7" t="s">
        <v>67</v>
      </c>
      <c r="AZ2" s="7" t="s">
        <v>64</v>
      </c>
      <c r="BA2" s="7" t="s">
        <v>64</v>
      </c>
      <c r="BB2" s="7" t="s">
        <v>64</v>
      </c>
      <c r="BC2" s="7" t="s">
        <v>65</v>
      </c>
      <c r="BD2" s="7" t="s">
        <v>65</v>
      </c>
      <c r="BE2" s="7" t="s">
        <v>65</v>
      </c>
      <c r="BF2" s="7" t="s">
        <v>66</v>
      </c>
      <c r="BG2" s="7" t="s">
        <v>66</v>
      </c>
      <c r="BH2" s="7" t="s">
        <v>66</v>
      </c>
      <c r="BI2" s="7" t="s">
        <v>67</v>
      </c>
      <c r="BJ2" s="7" t="s">
        <v>67</v>
      </c>
      <c r="BK2" s="7" t="s">
        <v>67</v>
      </c>
      <c r="BL2" s="7" t="str">
        <f>AZ2</f>
        <v>Q1</v>
      </c>
      <c r="BM2" s="7" t="str">
        <f t="shared" ref="BM2:BQ2" si="1">BA2</f>
        <v>Q1</v>
      </c>
      <c r="BN2" s="7" t="str">
        <f t="shared" si="1"/>
        <v>Q1</v>
      </c>
      <c r="BO2" s="7" t="str">
        <f t="shared" si="1"/>
        <v>Q2</v>
      </c>
      <c r="BP2" s="7" t="str">
        <f t="shared" si="1"/>
        <v>Q2</v>
      </c>
      <c r="BQ2" s="7" t="str">
        <f t="shared" si="1"/>
        <v>Q2</v>
      </c>
    </row>
    <row r="3" spans="2:79" hidden="1" x14ac:dyDescent="0.25">
      <c r="G3" s="7">
        <v>2019</v>
      </c>
      <c r="H3" s="7">
        <v>2020</v>
      </c>
      <c r="I3" s="7">
        <v>2021</v>
      </c>
      <c r="L3" s="7">
        <v>2019</v>
      </c>
      <c r="M3" s="7">
        <v>2019</v>
      </c>
      <c r="N3" s="7">
        <v>2019</v>
      </c>
      <c r="O3" s="7">
        <v>2019</v>
      </c>
      <c r="P3" s="7">
        <v>2020</v>
      </c>
      <c r="Q3" s="7">
        <v>2020</v>
      </c>
      <c r="R3" s="7">
        <v>2020</v>
      </c>
      <c r="S3" s="7">
        <v>2020</v>
      </c>
      <c r="T3" s="7">
        <v>2021</v>
      </c>
      <c r="U3" s="7">
        <v>2021</v>
      </c>
      <c r="V3" s="7">
        <v>2021</v>
      </c>
      <c r="W3" s="7">
        <v>2021</v>
      </c>
      <c r="X3" s="7">
        <v>2022</v>
      </c>
      <c r="Y3" s="7">
        <v>2022</v>
      </c>
      <c r="Z3" s="7">
        <v>0</v>
      </c>
      <c r="AA3" s="7">
        <v>0</v>
      </c>
      <c r="AB3" s="7">
        <v>2019</v>
      </c>
      <c r="AC3" s="7">
        <v>2019</v>
      </c>
      <c r="AD3" s="7">
        <v>2019</v>
      </c>
      <c r="AE3" s="7">
        <v>2019</v>
      </c>
      <c r="AF3" s="7">
        <v>2019</v>
      </c>
      <c r="AG3" s="7">
        <v>2019</v>
      </c>
      <c r="AH3" s="7">
        <v>2019</v>
      </c>
      <c r="AI3" s="7">
        <v>2019</v>
      </c>
      <c r="AJ3" s="7">
        <v>2019</v>
      </c>
      <c r="AK3" s="7">
        <v>2019</v>
      </c>
      <c r="AL3" s="7">
        <v>2019</v>
      </c>
      <c r="AM3" s="7">
        <v>2019</v>
      </c>
      <c r="AN3" s="7">
        <v>2020</v>
      </c>
      <c r="AO3" s="7">
        <v>2020</v>
      </c>
      <c r="AP3" s="7">
        <v>2020</v>
      </c>
      <c r="AQ3" s="7">
        <v>2020</v>
      </c>
      <c r="AR3" s="7">
        <v>2020</v>
      </c>
      <c r="AS3" s="7">
        <v>2020</v>
      </c>
      <c r="AT3" s="7">
        <v>2020</v>
      </c>
      <c r="AU3" s="7">
        <v>2020</v>
      </c>
      <c r="AV3" s="7">
        <v>2020</v>
      </c>
      <c r="AW3" s="7">
        <v>2020</v>
      </c>
      <c r="AX3" s="7">
        <v>2020</v>
      </c>
      <c r="AY3" s="7">
        <v>2020</v>
      </c>
      <c r="AZ3" s="7">
        <v>2021</v>
      </c>
      <c r="BA3" s="7">
        <v>2021</v>
      </c>
      <c r="BB3" s="7">
        <v>2021</v>
      </c>
      <c r="BC3" s="7">
        <v>2021</v>
      </c>
      <c r="BD3" s="7">
        <v>2021</v>
      </c>
      <c r="BE3" s="7">
        <v>2021</v>
      </c>
      <c r="BF3" s="7">
        <v>2021</v>
      </c>
      <c r="BG3" s="7">
        <v>2021</v>
      </c>
      <c r="BH3" s="7">
        <v>2021</v>
      </c>
      <c r="BI3" s="7">
        <v>2021</v>
      </c>
      <c r="BJ3" s="7">
        <v>2021</v>
      </c>
      <c r="BK3" s="7">
        <v>2021</v>
      </c>
      <c r="BL3" s="7">
        <f>AZ3+1</f>
        <v>2022</v>
      </c>
      <c r="BM3" s="7">
        <f t="shared" ref="BM3:CA3" si="2">BA3+1</f>
        <v>2022</v>
      </c>
      <c r="BN3" s="7">
        <f t="shared" si="2"/>
        <v>2022</v>
      </c>
      <c r="BO3" s="7">
        <f t="shared" si="2"/>
        <v>2022</v>
      </c>
      <c r="BP3" s="7">
        <f t="shared" si="2"/>
        <v>2022</v>
      </c>
      <c r="BQ3" s="7">
        <f t="shared" si="2"/>
        <v>2022</v>
      </c>
      <c r="BR3" s="7">
        <f t="shared" si="2"/>
        <v>2022</v>
      </c>
      <c r="BS3" s="7">
        <f t="shared" si="2"/>
        <v>2022</v>
      </c>
      <c r="BT3" s="7">
        <f t="shared" si="2"/>
        <v>2022</v>
      </c>
      <c r="BU3" s="7">
        <f t="shared" si="2"/>
        <v>2022</v>
      </c>
      <c r="BV3" s="7">
        <f t="shared" si="2"/>
        <v>2022</v>
      </c>
      <c r="BW3" s="7">
        <f t="shared" si="2"/>
        <v>2022</v>
      </c>
      <c r="BX3" s="7">
        <f t="shared" si="2"/>
        <v>2023</v>
      </c>
      <c r="BY3" s="7">
        <f t="shared" si="2"/>
        <v>2023</v>
      </c>
      <c r="BZ3" s="7">
        <f t="shared" si="2"/>
        <v>2023</v>
      </c>
      <c r="CA3" s="7">
        <f t="shared" si="2"/>
        <v>2023</v>
      </c>
    </row>
    <row r="4" spans="2:79" hidden="1" x14ac:dyDescent="0.25"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 t="s">
        <v>68</v>
      </c>
      <c r="AC4" s="7" t="s">
        <v>69</v>
      </c>
      <c r="AD4" s="7" t="s">
        <v>70</v>
      </c>
      <c r="AE4" s="7" t="s">
        <v>71</v>
      </c>
      <c r="AF4" s="7" t="s">
        <v>72</v>
      </c>
      <c r="AG4" s="7" t="s">
        <v>73</v>
      </c>
      <c r="AH4" s="7" t="s">
        <v>74</v>
      </c>
      <c r="AI4" s="7" t="s">
        <v>75</v>
      </c>
      <c r="AJ4" s="7" t="s">
        <v>76</v>
      </c>
      <c r="AK4" s="7" t="s">
        <v>77</v>
      </c>
      <c r="AL4" s="7" t="s">
        <v>78</v>
      </c>
      <c r="AM4" s="7" t="s">
        <v>79</v>
      </c>
      <c r="AN4" s="7" t="s">
        <v>68</v>
      </c>
      <c r="AO4" s="7" t="s">
        <v>69</v>
      </c>
      <c r="AP4" s="7" t="s">
        <v>70</v>
      </c>
      <c r="AQ4" s="7" t="s">
        <v>71</v>
      </c>
      <c r="AR4" s="7" t="s">
        <v>72</v>
      </c>
      <c r="AS4" s="7" t="s">
        <v>73</v>
      </c>
      <c r="AT4" s="7" t="s">
        <v>74</v>
      </c>
      <c r="AU4" s="7" t="s">
        <v>75</v>
      </c>
      <c r="AV4" s="7" t="s">
        <v>76</v>
      </c>
      <c r="AW4" s="7" t="s">
        <v>77</v>
      </c>
      <c r="AX4" s="7" t="s">
        <v>78</v>
      </c>
      <c r="AY4" s="7" t="s">
        <v>79</v>
      </c>
      <c r="AZ4" s="7" t="s">
        <v>68</v>
      </c>
      <c r="BA4" s="7" t="s">
        <v>69</v>
      </c>
      <c r="BB4" s="7" t="s">
        <v>70</v>
      </c>
      <c r="BC4" s="7" t="s">
        <v>71</v>
      </c>
      <c r="BD4" s="7" t="s">
        <v>72</v>
      </c>
      <c r="BE4" s="7" t="s">
        <v>73</v>
      </c>
      <c r="BF4" s="7" t="s">
        <v>74</v>
      </c>
      <c r="BG4" s="7" t="s">
        <v>75</v>
      </c>
      <c r="BH4" s="7" t="s">
        <v>76</v>
      </c>
      <c r="BI4" s="7" t="s">
        <v>77</v>
      </c>
      <c r="BJ4" s="7" t="s">
        <v>78</v>
      </c>
      <c r="BK4" s="7" t="s">
        <v>79</v>
      </c>
      <c r="BL4" s="7" t="str">
        <f t="shared" ref="BL4:BQ4" si="3">AZ4</f>
        <v>Jan</v>
      </c>
      <c r="BM4" s="7" t="str">
        <f t="shared" si="3"/>
        <v>Feb</v>
      </c>
      <c r="BN4" s="7" t="str">
        <f t="shared" si="3"/>
        <v>Mar</v>
      </c>
      <c r="BO4" s="7" t="str">
        <f t="shared" si="3"/>
        <v>Apr</v>
      </c>
      <c r="BP4" s="7" t="str">
        <f t="shared" si="3"/>
        <v>May</v>
      </c>
      <c r="BQ4" s="7" t="str">
        <f t="shared" si="3"/>
        <v>Jun</v>
      </c>
    </row>
    <row r="5" spans="2:79" s="6" customFormat="1" ht="14.25" hidden="1" x14ac:dyDescent="0.2">
      <c r="G5" s="6">
        <f>G3</f>
        <v>2019</v>
      </c>
      <c r="H5" s="6">
        <f t="shared" ref="H5:I5" si="4">H3</f>
        <v>2020</v>
      </c>
      <c r="I5" s="6">
        <f t="shared" si="4"/>
        <v>2021</v>
      </c>
      <c r="L5" s="6" t="str">
        <f>L3&amp;L2</f>
        <v>2019Q1</v>
      </c>
      <c r="M5" s="6" t="str">
        <f t="shared" ref="M5:AA5" si="5">M3&amp;M2</f>
        <v>2019Q2</v>
      </c>
      <c r="N5" s="6" t="str">
        <f t="shared" si="5"/>
        <v>2019Q3</v>
      </c>
      <c r="O5" s="6" t="str">
        <f t="shared" si="5"/>
        <v>2019Q4</v>
      </c>
      <c r="P5" s="6" t="str">
        <f t="shared" si="5"/>
        <v>2020Q1</v>
      </c>
      <c r="Q5" s="6" t="str">
        <f t="shared" si="5"/>
        <v>2020Q2</v>
      </c>
      <c r="R5" s="6" t="str">
        <f t="shared" si="5"/>
        <v>2020Q3</v>
      </c>
      <c r="S5" s="6" t="str">
        <f t="shared" si="5"/>
        <v>2020Q4</v>
      </c>
      <c r="T5" s="6" t="str">
        <f t="shared" si="5"/>
        <v>2021Q1</v>
      </c>
      <c r="U5" s="6" t="str">
        <f t="shared" si="5"/>
        <v>2021Q2</v>
      </c>
      <c r="V5" s="6" t="str">
        <f t="shared" si="5"/>
        <v>2021Q3</v>
      </c>
      <c r="W5" s="6" t="str">
        <f t="shared" si="5"/>
        <v>2021Q4</v>
      </c>
      <c r="X5" s="6" t="str">
        <f t="shared" si="5"/>
        <v>2022Q1</v>
      </c>
      <c r="Y5" s="6" t="str">
        <f t="shared" si="5"/>
        <v>2022Q2</v>
      </c>
      <c r="Z5" s="6" t="str">
        <f>Z3&amp;Z2</f>
        <v>00</v>
      </c>
      <c r="AA5" s="6" t="str">
        <f t="shared" si="5"/>
        <v>00</v>
      </c>
      <c r="AB5" s="6" t="str">
        <f>AB4&amp;AB3&amp;AB2</f>
        <v>Jan2019Q1</v>
      </c>
      <c r="AC5" s="6" t="str">
        <f t="shared" ref="AC5:BQ5" si="6">AC4&amp;AC3&amp;AC2</f>
        <v>Feb2019Q1</v>
      </c>
      <c r="AD5" s="6" t="str">
        <f t="shared" si="6"/>
        <v>Mar2019Q1</v>
      </c>
      <c r="AE5" s="6" t="str">
        <f t="shared" si="6"/>
        <v>Apr2019Q2</v>
      </c>
      <c r="AF5" s="6" t="str">
        <f t="shared" si="6"/>
        <v>May2019Q2</v>
      </c>
      <c r="AG5" s="6" t="str">
        <f t="shared" si="6"/>
        <v>Jun2019Q2</v>
      </c>
      <c r="AH5" s="6" t="str">
        <f t="shared" si="6"/>
        <v>Jul2019Q3</v>
      </c>
      <c r="AI5" s="6" t="str">
        <f t="shared" si="6"/>
        <v>Aug2019Q3</v>
      </c>
      <c r="AJ5" s="6" t="str">
        <f t="shared" si="6"/>
        <v>Sep2019Q3</v>
      </c>
      <c r="AK5" s="6" t="str">
        <f t="shared" si="6"/>
        <v>Oct2019Q4</v>
      </c>
      <c r="AL5" s="6" t="str">
        <f t="shared" si="6"/>
        <v>Nov2019Q4</v>
      </c>
      <c r="AM5" s="6" t="str">
        <f t="shared" si="6"/>
        <v>Dec2019Q4</v>
      </c>
      <c r="AN5" s="6" t="str">
        <f t="shared" si="6"/>
        <v>Jan2020Q1</v>
      </c>
      <c r="AO5" s="6" t="str">
        <f t="shared" si="6"/>
        <v>Feb2020Q1</v>
      </c>
      <c r="AP5" s="6" t="str">
        <f t="shared" si="6"/>
        <v>Mar2020Q1</v>
      </c>
      <c r="AQ5" s="6" t="str">
        <f t="shared" si="6"/>
        <v>Apr2020Q2</v>
      </c>
      <c r="AR5" s="6" t="str">
        <f t="shared" si="6"/>
        <v>May2020Q2</v>
      </c>
      <c r="AS5" s="6" t="str">
        <f t="shared" si="6"/>
        <v>Jun2020Q2</v>
      </c>
      <c r="AT5" s="6" t="str">
        <f t="shared" si="6"/>
        <v>Jul2020Q3</v>
      </c>
      <c r="AU5" s="6" t="str">
        <f t="shared" si="6"/>
        <v>Aug2020Q3</v>
      </c>
      <c r="AV5" s="6" t="str">
        <f t="shared" si="6"/>
        <v>Sep2020Q3</v>
      </c>
      <c r="AW5" s="6" t="str">
        <f t="shared" si="6"/>
        <v>Oct2020Q4</v>
      </c>
      <c r="AX5" s="6" t="str">
        <f t="shared" si="6"/>
        <v>Nov2020Q4</v>
      </c>
      <c r="AY5" s="6" t="str">
        <f t="shared" si="6"/>
        <v>Dec2020Q4</v>
      </c>
      <c r="AZ5" s="6" t="str">
        <f t="shared" si="6"/>
        <v>Jan2021Q1</v>
      </c>
      <c r="BA5" s="6" t="str">
        <f t="shared" si="6"/>
        <v>Feb2021Q1</v>
      </c>
      <c r="BB5" s="6" t="str">
        <f t="shared" si="6"/>
        <v>Mar2021Q1</v>
      </c>
      <c r="BC5" s="6" t="str">
        <f t="shared" si="6"/>
        <v>Apr2021Q2</v>
      </c>
      <c r="BD5" s="6" t="str">
        <f t="shared" si="6"/>
        <v>May2021Q2</v>
      </c>
      <c r="BE5" s="6" t="str">
        <f t="shared" si="6"/>
        <v>Jun2021Q2</v>
      </c>
      <c r="BF5" s="6" t="str">
        <f t="shared" si="6"/>
        <v>Jul2021Q3</v>
      </c>
      <c r="BG5" s="6" t="str">
        <f t="shared" si="6"/>
        <v>Aug2021Q3</v>
      </c>
      <c r="BH5" s="6" t="str">
        <f t="shared" si="6"/>
        <v>Sep2021Q3</v>
      </c>
      <c r="BI5" s="6" t="str">
        <f t="shared" si="6"/>
        <v>Oct2021Q4</v>
      </c>
      <c r="BJ5" s="6" t="str">
        <f t="shared" si="6"/>
        <v>Nov2021Q4</v>
      </c>
      <c r="BK5" s="6" t="str">
        <f t="shared" si="6"/>
        <v>Dec2021Q4</v>
      </c>
      <c r="BL5" s="6" t="str">
        <f t="shared" si="6"/>
        <v>Jan2022Q1</v>
      </c>
      <c r="BM5" s="6" t="str">
        <f t="shared" si="6"/>
        <v>Feb2022Q1</v>
      </c>
      <c r="BN5" s="6" t="str">
        <f t="shared" si="6"/>
        <v>Mar2022Q1</v>
      </c>
      <c r="BO5" s="6" t="str">
        <f t="shared" si="6"/>
        <v>Apr2022Q2</v>
      </c>
      <c r="BP5" s="6" t="str">
        <f t="shared" si="6"/>
        <v>May2022Q2</v>
      </c>
      <c r="BQ5" s="6" t="str">
        <f t="shared" si="6"/>
        <v>Jun2022Q2</v>
      </c>
    </row>
    <row r="7" spans="2:79" ht="19.5" x14ac:dyDescent="0.25">
      <c r="E7" s="10" t="str">
        <f>"COVID-19's impact on Virginia's visitor economy, "&amp;C9&amp;" Scenario"</f>
        <v>COVID-19's impact on Virginia's visitor economy, Downside Scenario</v>
      </c>
    </row>
    <row r="8" spans="2:79" x14ac:dyDescent="0.25">
      <c r="E8" s="7" t="s">
        <v>12</v>
      </c>
      <c r="G8" s="7" t="s">
        <v>13</v>
      </c>
      <c r="P8" s="7" t="s">
        <v>14</v>
      </c>
      <c r="AN8" s="7" t="s">
        <v>15</v>
      </c>
    </row>
    <row r="9" spans="2:79" x14ac:dyDescent="0.25">
      <c r="C9" s="7" t="s">
        <v>63</v>
      </c>
      <c r="E9" s="11"/>
      <c r="F9" s="11"/>
      <c r="G9" s="11"/>
      <c r="H9" s="11"/>
      <c r="I9" s="11"/>
      <c r="J9" s="12"/>
      <c r="K9" s="11"/>
      <c r="L9" s="13">
        <f>L3</f>
        <v>2019</v>
      </c>
      <c r="M9" s="13"/>
      <c r="N9" s="13"/>
      <c r="O9" s="14"/>
      <c r="P9" s="15">
        <f>P3</f>
        <v>2020</v>
      </c>
      <c r="Q9" s="13"/>
      <c r="R9" s="15"/>
      <c r="S9" s="16"/>
      <c r="T9" s="15">
        <f>T3</f>
        <v>2021</v>
      </c>
      <c r="U9" s="15"/>
      <c r="V9" s="15"/>
      <c r="W9" s="16"/>
      <c r="X9" s="15">
        <f>X3</f>
        <v>2022</v>
      </c>
      <c r="Y9" s="15"/>
      <c r="Z9" s="17"/>
      <c r="AA9" s="18"/>
      <c r="AB9" s="15">
        <f>AB3</f>
        <v>2019</v>
      </c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9"/>
      <c r="AN9" s="15">
        <f>AN3</f>
        <v>2020</v>
      </c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6"/>
      <c r="AZ9" s="15">
        <f>AZ3</f>
        <v>2021</v>
      </c>
      <c r="BA9" s="15"/>
      <c r="BB9" s="15"/>
      <c r="BC9" s="15"/>
      <c r="BD9" s="15"/>
      <c r="BE9" s="15"/>
      <c r="BF9" s="15"/>
      <c r="BG9" s="15"/>
      <c r="BH9" s="13"/>
      <c r="BI9" s="13"/>
      <c r="BJ9" s="13"/>
      <c r="BK9" s="16"/>
      <c r="BL9" s="15">
        <f>BL3</f>
        <v>2022</v>
      </c>
      <c r="BM9" s="15"/>
      <c r="BN9" s="15"/>
      <c r="BO9" s="15"/>
      <c r="BP9" s="15"/>
      <c r="BQ9" s="15"/>
    </row>
    <row r="10" spans="2:79" ht="15.75" x14ac:dyDescent="0.25">
      <c r="E10" s="20" t="s">
        <v>17</v>
      </c>
      <c r="F10" s="11"/>
      <c r="G10" s="21">
        <f t="shared" ref="G10:I10" si="7">G3</f>
        <v>2019</v>
      </c>
      <c r="H10" s="21">
        <f t="shared" si="7"/>
        <v>2020</v>
      </c>
      <c r="I10" s="21">
        <f t="shared" si="7"/>
        <v>2021</v>
      </c>
      <c r="J10" s="22"/>
      <c r="K10" s="21"/>
      <c r="L10" s="21" t="str">
        <f t="shared" ref="L10:Y10" si="8">L2</f>
        <v>Q1</v>
      </c>
      <c r="M10" s="21" t="str">
        <f t="shared" si="8"/>
        <v>Q2</v>
      </c>
      <c r="N10" s="21" t="str">
        <f t="shared" si="8"/>
        <v>Q3</v>
      </c>
      <c r="O10" s="23" t="str">
        <f t="shared" si="8"/>
        <v>Q4</v>
      </c>
      <c r="P10" s="21" t="str">
        <f t="shared" si="8"/>
        <v>Q1</v>
      </c>
      <c r="Q10" s="21" t="str">
        <f t="shared" si="8"/>
        <v>Q2</v>
      </c>
      <c r="R10" s="21" t="str">
        <f t="shared" si="8"/>
        <v>Q3</v>
      </c>
      <c r="S10" s="24" t="str">
        <f t="shared" si="8"/>
        <v>Q4</v>
      </c>
      <c r="T10" s="21" t="str">
        <f t="shared" si="8"/>
        <v>Q1</v>
      </c>
      <c r="U10" s="21" t="str">
        <f t="shared" si="8"/>
        <v>Q2</v>
      </c>
      <c r="V10" s="21" t="str">
        <f t="shared" si="8"/>
        <v>Q3</v>
      </c>
      <c r="W10" s="24" t="str">
        <f t="shared" si="8"/>
        <v>Q4</v>
      </c>
      <c r="X10" s="21" t="str">
        <f>X2</f>
        <v>Q1</v>
      </c>
      <c r="Y10" s="21" t="str">
        <f t="shared" si="8"/>
        <v>Q2</v>
      </c>
      <c r="Z10" s="22"/>
      <c r="AA10" s="21"/>
      <c r="AB10" s="21" t="str">
        <f t="shared" ref="AB10:BJ10" si="9">AB4</f>
        <v>Jan</v>
      </c>
      <c r="AC10" s="21" t="str">
        <f t="shared" si="9"/>
        <v>Feb</v>
      </c>
      <c r="AD10" s="21" t="str">
        <f t="shared" si="9"/>
        <v>Mar</v>
      </c>
      <c r="AE10" s="21" t="str">
        <f t="shared" si="9"/>
        <v>Apr</v>
      </c>
      <c r="AF10" s="21" t="str">
        <f t="shared" si="9"/>
        <v>May</v>
      </c>
      <c r="AG10" s="21" t="str">
        <f t="shared" si="9"/>
        <v>Jun</v>
      </c>
      <c r="AH10" s="21" t="str">
        <f t="shared" si="9"/>
        <v>Jul</v>
      </c>
      <c r="AI10" s="21" t="str">
        <f t="shared" si="9"/>
        <v>Aug</v>
      </c>
      <c r="AJ10" s="21" t="str">
        <f t="shared" si="9"/>
        <v>Sep</v>
      </c>
      <c r="AK10" s="21" t="str">
        <f t="shared" si="9"/>
        <v>Oct</v>
      </c>
      <c r="AL10" s="21" t="str">
        <f t="shared" si="9"/>
        <v>Nov</v>
      </c>
      <c r="AM10" s="23" t="str">
        <f t="shared" si="9"/>
        <v>Dec</v>
      </c>
      <c r="AN10" s="21" t="str">
        <f t="shared" si="9"/>
        <v>Jan</v>
      </c>
      <c r="AO10" s="21" t="str">
        <f t="shared" si="9"/>
        <v>Feb</v>
      </c>
      <c r="AP10" s="21" t="str">
        <f t="shared" si="9"/>
        <v>Mar</v>
      </c>
      <c r="AQ10" s="21" t="str">
        <f t="shared" si="9"/>
        <v>Apr</v>
      </c>
      <c r="AR10" s="21" t="str">
        <f t="shared" si="9"/>
        <v>May</v>
      </c>
      <c r="AS10" s="21" t="str">
        <f t="shared" si="9"/>
        <v>Jun</v>
      </c>
      <c r="AT10" s="21" t="str">
        <f t="shared" si="9"/>
        <v>Jul</v>
      </c>
      <c r="AU10" s="21" t="str">
        <f t="shared" si="9"/>
        <v>Aug</v>
      </c>
      <c r="AV10" s="21" t="str">
        <f t="shared" si="9"/>
        <v>Sep</v>
      </c>
      <c r="AW10" s="21" t="str">
        <f t="shared" si="9"/>
        <v>Oct</v>
      </c>
      <c r="AX10" s="21" t="str">
        <f t="shared" si="9"/>
        <v>Nov</v>
      </c>
      <c r="AY10" s="24" t="str">
        <f t="shared" si="9"/>
        <v>Dec</v>
      </c>
      <c r="AZ10" s="21" t="str">
        <f t="shared" si="9"/>
        <v>Jan</v>
      </c>
      <c r="BA10" s="21" t="str">
        <f t="shared" si="9"/>
        <v>Feb</v>
      </c>
      <c r="BB10" s="21" t="str">
        <f t="shared" si="9"/>
        <v>Mar</v>
      </c>
      <c r="BC10" s="21" t="str">
        <f t="shared" si="9"/>
        <v>Apr</v>
      </c>
      <c r="BD10" s="21" t="str">
        <f t="shared" si="9"/>
        <v>May</v>
      </c>
      <c r="BE10" s="21" t="str">
        <f t="shared" si="9"/>
        <v>Jun</v>
      </c>
      <c r="BF10" s="21" t="str">
        <f t="shared" si="9"/>
        <v>Jul</v>
      </c>
      <c r="BG10" s="21" t="str">
        <f t="shared" si="9"/>
        <v>Aug</v>
      </c>
      <c r="BH10" s="21" t="str">
        <f t="shared" si="9"/>
        <v>Sep</v>
      </c>
      <c r="BI10" s="21" t="str">
        <f t="shared" si="9"/>
        <v>Oct</v>
      </c>
      <c r="BJ10" s="21" t="str">
        <f t="shared" si="9"/>
        <v>Nov</v>
      </c>
      <c r="BK10" s="24" t="str">
        <f>BK4</f>
        <v>Dec</v>
      </c>
      <c r="BL10" s="21" t="str">
        <f t="shared" ref="BL10:BQ10" si="10">BL4</f>
        <v>Jan</v>
      </c>
      <c r="BM10" s="21" t="str">
        <f t="shared" si="10"/>
        <v>Feb</v>
      </c>
      <c r="BN10" s="21" t="str">
        <f t="shared" si="10"/>
        <v>Mar</v>
      </c>
      <c r="BO10" s="21" t="str">
        <f t="shared" si="10"/>
        <v>Apr</v>
      </c>
      <c r="BP10" s="21" t="str">
        <f t="shared" si="10"/>
        <v>May</v>
      </c>
      <c r="BQ10" s="21" t="str">
        <f t="shared" si="10"/>
        <v>Jun</v>
      </c>
    </row>
    <row r="11" spans="2:79" ht="16.5" customHeight="1" x14ac:dyDescent="0.25">
      <c r="B11" s="6" t="str">
        <f>C11</f>
        <v>2019spend</v>
      </c>
      <c r="C11" s="25" t="s">
        <v>18</v>
      </c>
      <c r="F11" s="7" t="s">
        <v>19</v>
      </c>
      <c r="G11" s="26">
        <v>26636.433525347176</v>
      </c>
      <c r="H11" s="26">
        <v>26636.433525347176</v>
      </c>
      <c r="I11" s="26">
        <v>26636.433525347176</v>
      </c>
      <c r="J11" s="27" t="s">
        <v>80</v>
      </c>
      <c r="K11" s="26" t="s">
        <v>80</v>
      </c>
      <c r="L11" s="26">
        <v>5789.5480703724706</v>
      </c>
      <c r="M11" s="26">
        <v>7352.0054500691476</v>
      </c>
      <c r="N11" s="26">
        <v>7192.9348715354781</v>
      </c>
      <c r="O11" s="26">
        <v>6301.9451333700772</v>
      </c>
      <c r="P11" s="26">
        <v>5789.5480703724706</v>
      </c>
      <c r="Q11" s="26">
        <v>7352.0054500691476</v>
      </c>
      <c r="R11" s="26">
        <v>7192.9348715354781</v>
      </c>
      <c r="S11" s="26">
        <v>6301.9451333700772</v>
      </c>
      <c r="T11" s="26">
        <v>5789.5480703724706</v>
      </c>
      <c r="U11" s="26">
        <v>7352.0054500691476</v>
      </c>
      <c r="V11" s="26">
        <v>7192.9348715354781</v>
      </c>
      <c r="W11" s="26">
        <v>6301.9451333700772</v>
      </c>
      <c r="X11" s="26">
        <v>5789.5480703724706</v>
      </c>
      <c r="Y11" s="26">
        <v>7352.0054500691476</v>
      </c>
      <c r="Z11" s="27" t="s">
        <v>80</v>
      </c>
      <c r="AA11" s="26" t="s">
        <v>80</v>
      </c>
      <c r="AB11" s="26">
        <v>1750.2519313461164</v>
      </c>
      <c r="AC11" s="26">
        <v>1804.3422735126292</v>
      </c>
      <c r="AD11" s="26">
        <v>2234.9538655137248</v>
      </c>
      <c r="AE11" s="26">
        <v>2365.3414818236834</v>
      </c>
      <c r="AF11" s="26">
        <v>2474.3194140171972</v>
      </c>
      <c r="AG11" s="26">
        <v>2512.3445542282666</v>
      </c>
      <c r="AH11" s="26">
        <v>2493.5432469876532</v>
      </c>
      <c r="AI11" s="26">
        <v>2447.6514896349913</v>
      </c>
      <c r="AJ11" s="26">
        <v>2251.7401349128331</v>
      </c>
      <c r="AK11" s="26">
        <v>2420.3062234516851</v>
      </c>
      <c r="AL11" s="26">
        <v>2070.8125186316179</v>
      </c>
      <c r="AM11" s="26">
        <v>1810.8263912867742</v>
      </c>
      <c r="AN11" s="26">
        <v>1750.2519313461164</v>
      </c>
      <c r="AO11" s="26">
        <v>1804.3422735126292</v>
      </c>
      <c r="AP11" s="26">
        <v>2234.9538655137248</v>
      </c>
      <c r="AQ11" s="26">
        <v>2365.3414818236834</v>
      </c>
      <c r="AR11" s="26">
        <v>2474.3194140171972</v>
      </c>
      <c r="AS11" s="26">
        <v>2512.3445542282666</v>
      </c>
      <c r="AT11" s="26">
        <v>2493.5432469876532</v>
      </c>
      <c r="AU11" s="26">
        <v>2447.6514896349913</v>
      </c>
      <c r="AV11" s="26">
        <v>2251.7401349128331</v>
      </c>
      <c r="AW11" s="26">
        <v>2420.3062234516851</v>
      </c>
      <c r="AX11" s="26">
        <v>2070.8125186316179</v>
      </c>
      <c r="AY11" s="26">
        <v>1810.8263912867742</v>
      </c>
      <c r="AZ11" s="26">
        <v>1750.2519313461164</v>
      </c>
      <c r="BA11" s="26">
        <v>1804.3422735126292</v>
      </c>
      <c r="BB11" s="26">
        <v>2234.9538655137248</v>
      </c>
      <c r="BC11" s="26">
        <v>2365.3414818236834</v>
      </c>
      <c r="BD11" s="26">
        <v>2474.3194140171972</v>
      </c>
      <c r="BE11" s="26">
        <v>2512.3445542282666</v>
      </c>
      <c r="BF11" s="26">
        <v>2493.5432469876532</v>
      </c>
      <c r="BG11" s="26">
        <v>2447.6514896349913</v>
      </c>
      <c r="BH11" s="26">
        <v>2251.7401349128331</v>
      </c>
      <c r="BI11" s="26">
        <v>2420.3062234516851</v>
      </c>
      <c r="BJ11" s="26">
        <v>2070.8125186316179</v>
      </c>
      <c r="BK11" s="26">
        <v>1810.8263912867742</v>
      </c>
      <c r="BL11" s="26">
        <v>1750.2519313461164</v>
      </c>
      <c r="BM11" s="26">
        <v>1804.3422735126292</v>
      </c>
      <c r="BN11" s="26">
        <v>2234.9538655137248</v>
      </c>
      <c r="BO11" s="26">
        <v>2365.3414818236834</v>
      </c>
      <c r="BP11" s="26">
        <v>2474.3194140171972</v>
      </c>
      <c r="BQ11" s="26">
        <v>2512.3445542282666</v>
      </c>
    </row>
    <row r="12" spans="2:79" ht="16.5" customHeight="1" x14ac:dyDescent="0.25">
      <c r="B12" s="6" t="str">
        <f t="shared" ref="B12:B19" si="11">C12&amp;$C$9</f>
        <v>$ actualDownside</v>
      </c>
      <c r="C12" s="7" t="s">
        <v>20</v>
      </c>
      <c r="F12" s="7" t="s">
        <v>21</v>
      </c>
      <c r="G12" s="26">
        <v>26636.433525347176</v>
      </c>
      <c r="H12" s="26">
        <v>10660.790083166748</v>
      </c>
      <c r="I12" s="26">
        <v>17209.86841998321</v>
      </c>
      <c r="J12" s="27" t="s">
        <v>80</v>
      </c>
      <c r="K12" s="26" t="s">
        <v>80</v>
      </c>
      <c r="L12" s="26">
        <v>5789.5480703724706</v>
      </c>
      <c r="M12" s="26">
        <v>7352.0054500691476</v>
      </c>
      <c r="N12" s="26">
        <v>7192.9348715354781</v>
      </c>
      <c r="O12" s="26">
        <v>6301.9451333700772</v>
      </c>
      <c r="P12" s="26">
        <v>4576.8913017918294</v>
      </c>
      <c r="Q12" s="26">
        <v>886.14812009467232</v>
      </c>
      <c r="R12" s="26">
        <v>2190.5991520844264</v>
      </c>
      <c r="S12" s="26">
        <v>3007.1515091958195</v>
      </c>
      <c r="T12" s="26">
        <v>3270.1123428750589</v>
      </c>
      <c r="U12" s="26">
        <v>4522.0879639496761</v>
      </c>
      <c r="V12" s="26">
        <v>4819.3706849541377</v>
      </c>
      <c r="W12" s="26">
        <v>4598.297428204336</v>
      </c>
      <c r="X12" s="26">
        <v>4633.2365937577579</v>
      </c>
      <c r="Y12" s="26">
        <v>6407.3980202064249</v>
      </c>
      <c r="Z12" s="27" t="s">
        <v>80</v>
      </c>
      <c r="AA12" s="26" t="s">
        <v>80</v>
      </c>
      <c r="AB12" s="26">
        <v>1750.2519313461164</v>
      </c>
      <c r="AC12" s="26">
        <v>1804.3422735126292</v>
      </c>
      <c r="AD12" s="26">
        <v>2234.9538655137248</v>
      </c>
      <c r="AE12" s="26">
        <v>2365.3414818236834</v>
      </c>
      <c r="AF12" s="26">
        <v>2474.3194140171972</v>
      </c>
      <c r="AG12" s="26">
        <v>2512.3445542282666</v>
      </c>
      <c r="AH12" s="26">
        <v>2493.5432469876532</v>
      </c>
      <c r="AI12" s="26">
        <v>2447.6514896349913</v>
      </c>
      <c r="AJ12" s="26">
        <v>2251.7401349128331</v>
      </c>
      <c r="AK12" s="26">
        <v>2420.3062234516851</v>
      </c>
      <c r="AL12" s="26">
        <v>2070.8125186316179</v>
      </c>
      <c r="AM12" s="26">
        <v>1810.8263912867742</v>
      </c>
      <c r="AN12" s="26">
        <v>1750.2519313461164</v>
      </c>
      <c r="AO12" s="26">
        <v>1714.2269414868013</v>
      </c>
      <c r="AP12" s="26">
        <v>1112.4124289589117</v>
      </c>
      <c r="AQ12" s="26">
        <v>231.84781917881719</v>
      </c>
      <c r="AR12" s="26">
        <v>249.94428381277248</v>
      </c>
      <c r="AS12" s="26">
        <v>404.35601710308265</v>
      </c>
      <c r="AT12" s="26">
        <v>594.74489361181327</v>
      </c>
      <c r="AU12" s="26">
        <v>756.19067684558968</v>
      </c>
      <c r="AV12" s="26">
        <v>839.6635816270234</v>
      </c>
      <c r="AW12" s="26">
        <v>1043.0499343521401</v>
      </c>
      <c r="AX12" s="26">
        <v>1001.5946183249876</v>
      </c>
      <c r="AY12" s="26">
        <v>962.50695651869182</v>
      </c>
      <c r="AZ12" s="26">
        <v>957.70698774562891</v>
      </c>
      <c r="BA12" s="26">
        <v>1016.3816129398616</v>
      </c>
      <c r="BB12" s="26">
        <v>1296.0237421895681</v>
      </c>
      <c r="BC12" s="26">
        <v>1412.035045761972</v>
      </c>
      <c r="BD12" s="26">
        <v>1520.6011548023985</v>
      </c>
      <c r="BE12" s="26">
        <v>1589.4517633853061</v>
      </c>
      <c r="BF12" s="26">
        <v>1624.0309819676572</v>
      </c>
      <c r="BG12" s="26">
        <v>1641.1069103215846</v>
      </c>
      <c r="BH12" s="26">
        <v>1554.2327926648959</v>
      </c>
      <c r="BI12" s="26">
        <v>1719.8050574346485</v>
      </c>
      <c r="BJ12" s="26">
        <v>1514.8211965066014</v>
      </c>
      <c r="BK12" s="26">
        <v>1363.671174263086</v>
      </c>
      <c r="BL12" s="26">
        <v>1356.8949102344968</v>
      </c>
      <c r="BM12" s="26">
        <v>1440.0511185930989</v>
      </c>
      <c r="BN12" s="26">
        <v>1836.2905649301624</v>
      </c>
      <c r="BO12" s="26">
        <v>2000.6957402326361</v>
      </c>
      <c r="BP12" s="26">
        <v>2154.5561192948189</v>
      </c>
      <c r="BQ12" s="26">
        <v>2252.1461606789703</v>
      </c>
    </row>
    <row r="13" spans="2:79" ht="16.5" customHeight="1" x14ac:dyDescent="0.25">
      <c r="B13" s="6" t="str">
        <f t="shared" si="11"/>
        <v>$ lostDownside</v>
      </c>
      <c r="C13" s="7" t="s">
        <v>22</v>
      </c>
      <c r="F13" s="7" t="s">
        <v>23</v>
      </c>
      <c r="G13" s="26" t="s">
        <v>11</v>
      </c>
      <c r="H13" s="26">
        <v>15975.643442180424</v>
      </c>
      <c r="I13" s="26">
        <v>9426.5651053639649</v>
      </c>
      <c r="J13" s="27" t="s">
        <v>80</v>
      </c>
      <c r="K13" s="26" t="s">
        <v>80</v>
      </c>
      <c r="L13" s="26" t="s">
        <v>11</v>
      </c>
      <c r="M13" s="26" t="s">
        <v>11</v>
      </c>
      <c r="N13" s="26" t="s">
        <v>11</v>
      </c>
      <c r="O13" s="26" t="s">
        <v>11</v>
      </c>
      <c r="P13" s="26">
        <v>1212.656768580641</v>
      </c>
      <c r="Q13" s="26">
        <v>6465.8573299744749</v>
      </c>
      <c r="R13" s="26">
        <v>5002.3357194510509</v>
      </c>
      <c r="S13" s="26">
        <v>3294.7936241742577</v>
      </c>
      <c r="T13" s="26">
        <v>2519.4357274974118</v>
      </c>
      <c r="U13" s="26">
        <v>2829.9174861194706</v>
      </c>
      <c r="V13" s="26">
        <v>2373.5641865813404</v>
      </c>
      <c r="W13" s="26">
        <v>1703.6477051657416</v>
      </c>
      <c r="X13" s="26">
        <v>1156.3114766147123</v>
      </c>
      <c r="Y13" s="26">
        <v>944.60742986272169</v>
      </c>
      <c r="Z13" s="27" t="s">
        <v>80</v>
      </c>
      <c r="AA13" s="26" t="s">
        <v>80</v>
      </c>
      <c r="AB13" s="26" t="s">
        <v>11</v>
      </c>
      <c r="AC13" s="26" t="s">
        <v>11</v>
      </c>
      <c r="AD13" s="26" t="s">
        <v>11</v>
      </c>
      <c r="AE13" s="26" t="s">
        <v>11</v>
      </c>
      <c r="AF13" s="26" t="s">
        <v>11</v>
      </c>
      <c r="AG13" s="26" t="s">
        <v>11</v>
      </c>
      <c r="AH13" s="26" t="s">
        <v>11</v>
      </c>
      <c r="AI13" s="26" t="s">
        <v>11</v>
      </c>
      <c r="AJ13" s="26" t="s">
        <v>11</v>
      </c>
      <c r="AK13" s="26" t="s">
        <v>11</v>
      </c>
      <c r="AL13" s="26" t="s">
        <v>11</v>
      </c>
      <c r="AM13" s="26" t="s">
        <v>11</v>
      </c>
      <c r="AN13" s="26" t="s">
        <v>11</v>
      </c>
      <c r="AO13" s="26">
        <v>90.115332025827826</v>
      </c>
      <c r="AP13" s="26">
        <v>1122.5414365548131</v>
      </c>
      <c r="AQ13" s="26">
        <v>2133.4936626448662</v>
      </c>
      <c r="AR13" s="26">
        <v>2224.3751302044247</v>
      </c>
      <c r="AS13" s="26">
        <v>2107.9885371251839</v>
      </c>
      <c r="AT13" s="26">
        <v>1898.79835337584</v>
      </c>
      <c r="AU13" s="26">
        <v>1691.4608127894016</v>
      </c>
      <c r="AV13" s="26">
        <v>1412.0765532858097</v>
      </c>
      <c r="AW13" s="26">
        <v>1377.256289099545</v>
      </c>
      <c r="AX13" s="26">
        <v>1069.2179003066303</v>
      </c>
      <c r="AY13" s="26">
        <v>848.31943476808237</v>
      </c>
      <c r="AZ13" s="26">
        <v>792.5449436004875</v>
      </c>
      <c r="BA13" s="26">
        <v>787.96066057276755</v>
      </c>
      <c r="BB13" s="26">
        <v>938.93012332415663</v>
      </c>
      <c r="BC13" s="26">
        <v>953.30643606171145</v>
      </c>
      <c r="BD13" s="26">
        <v>953.71825921479888</v>
      </c>
      <c r="BE13" s="26">
        <v>922.89279084296049</v>
      </c>
      <c r="BF13" s="26">
        <v>869.51226501999611</v>
      </c>
      <c r="BG13" s="26">
        <v>806.54457931340687</v>
      </c>
      <c r="BH13" s="26">
        <v>697.50734224793734</v>
      </c>
      <c r="BI13" s="26">
        <v>700.50116601703678</v>
      </c>
      <c r="BJ13" s="26">
        <v>555.9913221250165</v>
      </c>
      <c r="BK13" s="26">
        <v>447.15521702368824</v>
      </c>
      <c r="BL13" s="26">
        <v>393.35702111161964</v>
      </c>
      <c r="BM13" s="26">
        <v>364.29115491953036</v>
      </c>
      <c r="BN13" s="26">
        <v>398.66330058356232</v>
      </c>
      <c r="BO13" s="26">
        <v>364.64574159104717</v>
      </c>
      <c r="BP13" s="26">
        <v>319.76329472237819</v>
      </c>
      <c r="BQ13" s="26">
        <v>260.19839354929638</v>
      </c>
    </row>
    <row r="14" spans="2:79" s="29" customFormat="1" ht="16.5" customHeight="1" x14ac:dyDescent="0.2">
      <c r="B14" s="28" t="str">
        <f t="shared" si="11"/>
        <v>% lostDownside</v>
      </c>
      <c r="C14" s="29" t="s">
        <v>24</v>
      </c>
      <c r="F14" s="29" t="s">
        <v>25</v>
      </c>
      <c r="G14" s="30" t="s">
        <v>11</v>
      </c>
      <c r="H14" s="30">
        <v>0.59976661015740096</v>
      </c>
      <c r="I14" s="30">
        <v>0.35389742010294528</v>
      </c>
      <c r="J14" s="31" t="s">
        <v>80</v>
      </c>
      <c r="K14" s="30" t="s">
        <v>80</v>
      </c>
      <c r="L14" s="30" t="s">
        <v>11</v>
      </c>
      <c r="M14" s="30" t="s">
        <v>11</v>
      </c>
      <c r="N14" s="30" t="s">
        <v>11</v>
      </c>
      <c r="O14" s="30" t="s">
        <v>11</v>
      </c>
      <c r="P14" s="30">
        <v>0.20945620518919444</v>
      </c>
      <c r="Q14" s="30">
        <v>0.87946851697636619</v>
      </c>
      <c r="R14" s="30">
        <v>0.69545127389471295</v>
      </c>
      <c r="S14" s="30">
        <v>0.5228216930559515</v>
      </c>
      <c r="T14" s="30">
        <v>0.43516967073654922</v>
      </c>
      <c r="U14" s="30">
        <v>0.38491776228115482</v>
      </c>
      <c r="V14" s="30">
        <v>0.32998549673711353</v>
      </c>
      <c r="W14" s="30">
        <v>0.2703368038138862</v>
      </c>
      <c r="X14" s="30">
        <v>0.19972396162181294</v>
      </c>
      <c r="Y14" s="30">
        <v>0.12848296104756526</v>
      </c>
      <c r="Z14" s="31" t="s">
        <v>80</v>
      </c>
      <c r="AA14" s="30" t="s">
        <v>80</v>
      </c>
      <c r="AB14" s="30" t="s">
        <v>11</v>
      </c>
      <c r="AC14" s="30" t="s">
        <v>11</v>
      </c>
      <c r="AD14" s="30" t="s">
        <v>11</v>
      </c>
      <c r="AE14" s="30" t="s">
        <v>11</v>
      </c>
      <c r="AF14" s="30" t="s">
        <v>11</v>
      </c>
      <c r="AG14" s="30" t="s">
        <v>11</v>
      </c>
      <c r="AH14" s="30" t="s">
        <v>11</v>
      </c>
      <c r="AI14" s="30" t="s">
        <v>11</v>
      </c>
      <c r="AJ14" s="30" t="s">
        <v>11</v>
      </c>
      <c r="AK14" s="30" t="s">
        <v>11</v>
      </c>
      <c r="AL14" s="30" t="s">
        <v>11</v>
      </c>
      <c r="AM14" s="30" t="s">
        <v>11</v>
      </c>
      <c r="AN14" s="30" t="s">
        <v>11</v>
      </c>
      <c r="AO14" s="30">
        <v>5.0000000000000044E-2</v>
      </c>
      <c r="AP14" s="30">
        <v>0.50283333333333324</v>
      </c>
      <c r="AQ14" s="30">
        <v>0.90300000000000002</v>
      </c>
      <c r="AR14" s="30">
        <v>0.89999999999999991</v>
      </c>
      <c r="AS14" s="30">
        <v>0.84</v>
      </c>
      <c r="AT14" s="30">
        <v>0.76234610014658344</v>
      </c>
      <c r="AU14" s="30">
        <v>0.69183511502511263</v>
      </c>
      <c r="AV14" s="30">
        <v>0.62781287020895027</v>
      </c>
      <c r="AW14" s="30">
        <v>0.56968487352032404</v>
      </c>
      <c r="AX14" s="30">
        <v>0.51691088853767286</v>
      </c>
      <c r="AY14" s="30">
        <v>0.46900000000000036</v>
      </c>
      <c r="AZ14" s="30">
        <v>0.45332907628159957</v>
      </c>
      <c r="BA14" s="30">
        <v>0.43719567073610288</v>
      </c>
      <c r="BB14" s="30">
        <v>0.42058613455478411</v>
      </c>
      <c r="BC14" s="30">
        <v>0.40348641612394476</v>
      </c>
      <c r="BD14" s="30">
        <v>0.38588204913729407</v>
      </c>
      <c r="BE14" s="30">
        <v>0.3677581403575011</v>
      </c>
      <c r="BF14" s="30">
        <v>0.34909935701656425</v>
      </c>
      <c r="BG14" s="30">
        <v>0.3298899138443393</v>
      </c>
      <c r="BH14" s="30">
        <v>0.31011355971425203</v>
      </c>
      <c r="BI14" s="30">
        <v>0.28975356389489793</v>
      </c>
      <c r="BJ14" s="30">
        <v>0.26879270189589777</v>
      </c>
      <c r="BK14" s="30">
        <v>0.24721324089603469</v>
      </c>
      <c r="BL14" s="30">
        <v>0.22499692474134469</v>
      </c>
      <c r="BM14" s="30">
        <v>0.20212495850047008</v>
      </c>
      <c r="BN14" s="30">
        <v>0.17857799256420837</v>
      </c>
      <c r="BO14" s="30">
        <v>0.15433610627580552</v>
      </c>
      <c r="BP14" s="30">
        <v>0.12937879107814521</v>
      </c>
      <c r="BQ14" s="30">
        <v>0.10368493316357597</v>
      </c>
    </row>
    <row r="15" spans="2:79" s="33" customFormat="1" ht="16.5" customHeight="1" x14ac:dyDescent="0.2">
      <c r="B15" s="32" t="str">
        <f t="shared" si="11"/>
        <v>Lost jobsDownside</v>
      </c>
      <c r="C15" s="33" t="s">
        <v>26</v>
      </c>
      <c r="F15" s="33" t="s">
        <v>27</v>
      </c>
      <c r="G15" s="34" t="s">
        <v>11</v>
      </c>
      <c r="H15" s="34">
        <v>100274.86281782891</v>
      </c>
      <c r="I15" s="34">
        <v>59168.040786887577</v>
      </c>
      <c r="J15" s="35" t="s">
        <v>80</v>
      </c>
      <c r="K15" s="34" t="s">
        <v>80</v>
      </c>
      <c r="L15" s="34" t="s">
        <v>11</v>
      </c>
      <c r="M15" s="34" t="s">
        <v>11</v>
      </c>
      <c r="N15" s="34" t="s">
        <v>11</v>
      </c>
      <c r="O15" s="34" t="s">
        <v>11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5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</row>
    <row r="16" spans="2:79" s="37" customFormat="1" ht="16.5" customHeight="1" x14ac:dyDescent="0.2">
      <c r="B16" s="36" t="str">
        <f t="shared" si="11"/>
        <v>Lost wagesDownside</v>
      </c>
      <c r="C16" s="37" t="s">
        <v>28</v>
      </c>
      <c r="F16" s="37" t="s">
        <v>28</v>
      </c>
      <c r="G16" s="26" t="str">
        <f t="shared" ref="G16:G19" si="12">IF(IFERROR(INDEX(VAdata,MATCH($B16,VAindicators,0),MATCH(G$5,VAdates,0)),"")=0,"--",IFERROR(INDEX(VAdata,MATCH($B16,VAindicators,0),MATCH(G$5,VAdates,0)),""))</f>
        <v>--</v>
      </c>
      <c r="H16" s="26">
        <v>3724.7762669165886</v>
      </c>
      <c r="I16" s="26">
        <v>2197.8361065757204</v>
      </c>
      <c r="J16" s="27" t="s">
        <v>80</v>
      </c>
      <c r="K16" s="26" t="s">
        <v>80</v>
      </c>
      <c r="L16" s="26" t="s">
        <v>11</v>
      </c>
      <c r="M16" s="26" t="s">
        <v>11</v>
      </c>
      <c r="N16" s="26" t="s">
        <v>11</v>
      </c>
      <c r="O16" s="26" t="s">
        <v>11</v>
      </c>
      <c r="P16" s="26">
        <v>282.73510033399003</v>
      </c>
      <c r="Q16" s="26">
        <v>1507.5368960957803</v>
      </c>
      <c r="R16" s="26">
        <v>1166.3117942257568</v>
      </c>
      <c r="S16" s="26">
        <v>768.19247626106153</v>
      </c>
      <c r="T16" s="26">
        <v>587.41511337356656</v>
      </c>
      <c r="U16" s="26">
        <v>659.80500427289235</v>
      </c>
      <c r="V16" s="26">
        <v>553.40466142593732</v>
      </c>
      <c r="W16" s="26">
        <v>397.21132750332424</v>
      </c>
      <c r="X16" s="26">
        <v>269.59800153563759</v>
      </c>
      <c r="Y16" s="26">
        <v>220.26154889420698</v>
      </c>
      <c r="Z16" s="27" t="s">
        <v>80</v>
      </c>
      <c r="AA16" s="26" t="s">
        <v>80</v>
      </c>
      <c r="AB16" s="26" t="s">
        <v>11</v>
      </c>
      <c r="AC16" s="26" t="s">
        <v>11</v>
      </c>
      <c r="AD16" s="26" t="s">
        <v>11</v>
      </c>
      <c r="AE16" s="26" t="s">
        <v>11</v>
      </c>
      <c r="AF16" s="26" t="s">
        <v>11</v>
      </c>
      <c r="AG16" s="26" t="s">
        <v>11</v>
      </c>
      <c r="AH16" s="26" t="s">
        <v>11</v>
      </c>
      <c r="AI16" s="26" t="s">
        <v>11</v>
      </c>
      <c r="AJ16" s="26" t="s">
        <v>11</v>
      </c>
      <c r="AK16" s="26" t="s">
        <v>11</v>
      </c>
      <c r="AL16" s="26" t="s">
        <v>11</v>
      </c>
      <c r="AM16" s="26" t="s">
        <v>11</v>
      </c>
      <c r="AN16" s="26" t="s">
        <v>11</v>
      </c>
      <c r="AO16" s="26">
        <v>21.010699896372973</v>
      </c>
      <c r="AP16" s="26">
        <v>261.72440043761708</v>
      </c>
      <c r="AQ16" s="26">
        <v>497.43139229401413</v>
      </c>
      <c r="AR16" s="26">
        <v>518.62071932760443</v>
      </c>
      <c r="AS16" s="26">
        <v>491.48478447416187</v>
      </c>
      <c r="AT16" s="26">
        <v>442.71137296672964</v>
      </c>
      <c r="AU16" s="26">
        <v>394.36991159071039</v>
      </c>
      <c r="AV16" s="26">
        <v>329.23050966831664</v>
      </c>
      <c r="AW16" s="26">
        <v>321.11204519969158</v>
      </c>
      <c r="AX16" s="26">
        <v>249.29183438767097</v>
      </c>
      <c r="AY16" s="26">
        <v>197.78859667369903</v>
      </c>
      <c r="AZ16" s="26">
        <v>184.78458204653904</v>
      </c>
      <c r="BA16" s="26">
        <v>183.71574067659489</v>
      </c>
      <c r="BB16" s="26">
        <v>218.91479065043262</v>
      </c>
      <c r="BC16" s="26">
        <v>222.2666774576476</v>
      </c>
      <c r="BD16" s="26">
        <v>222.36269544354835</v>
      </c>
      <c r="BE16" s="26">
        <v>215.17563137169643</v>
      </c>
      <c r="BF16" s="26">
        <v>202.7297780061954</v>
      </c>
      <c r="BG16" s="26">
        <v>188.04864530869727</v>
      </c>
      <c r="BH16" s="26">
        <v>162.6262381110447</v>
      </c>
      <c r="BI16" s="26">
        <v>163.32425842946452</v>
      </c>
      <c r="BJ16" s="26">
        <v>129.63129083082404</v>
      </c>
      <c r="BK16" s="26">
        <v>104.25577824303573</v>
      </c>
      <c r="BL16" s="26">
        <v>91.712543658372752</v>
      </c>
      <c r="BM16" s="26">
        <v>84.935736892404307</v>
      </c>
      <c r="BN16" s="26">
        <v>92.949720984860519</v>
      </c>
      <c r="BO16" s="26">
        <v>85.018409995582331</v>
      </c>
      <c r="BP16" s="26">
        <v>74.553912994092826</v>
      </c>
      <c r="BQ16" s="26">
        <v>60.689225904531803</v>
      </c>
    </row>
    <row r="17" spans="2:69" s="37" customFormat="1" ht="16.5" customHeight="1" x14ac:dyDescent="0.2">
      <c r="B17" s="36" t="str">
        <f t="shared" si="11"/>
        <v>Lost state taxesDownside</v>
      </c>
      <c r="C17" s="37" t="s">
        <v>29</v>
      </c>
      <c r="F17" s="37" t="s">
        <v>29</v>
      </c>
      <c r="G17" s="26" t="str">
        <f t="shared" si="12"/>
        <v>--</v>
      </c>
      <c r="H17" s="26">
        <v>666.15030201495551</v>
      </c>
      <c r="I17" s="26">
        <v>393.06768548189325</v>
      </c>
      <c r="J17" s="27" t="s">
        <v>80</v>
      </c>
      <c r="K17" s="26" t="s">
        <v>80</v>
      </c>
      <c r="L17" s="26" t="s">
        <v>11</v>
      </c>
      <c r="M17" s="26" t="s">
        <v>11</v>
      </c>
      <c r="N17" s="26" t="s">
        <v>11</v>
      </c>
      <c r="O17" s="26" t="s">
        <v>11</v>
      </c>
      <c r="P17" s="26">
        <v>50.56520418436557</v>
      </c>
      <c r="Q17" s="26">
        <v>269.61247781580687</v>
      </c>
      <c r="R17" s="26">
        <v>208.58674408657868</v>
      </c>
      <c r="S17" s="26">
        <v>137.38587592820437</v>
      </c>
      <c r="T17" s="26">
        <v>105.05510321721385</v>
      </c>
      <c r="U17" s="26">
        <v>118.00153119833249</v>
      </c>
      <c r="V17" s="26">
        <v>98.97257068021041</v>
      </c>
      <c r="W17" s="26">
        <v>71.038480386136513</v>
      </c>
      <c r="X17" s="26">
        <v>48.215725529808076</v>
      </c>
      <c r="Y17" s="26">
        <v>39.381632170754443</v>
      </c>
      <c r="Z17" s="27" t="s">
        <v>80</v>
      </c>
      <c r="AA17" s="26" t="s">
        <v>80</v>
      </c>
      <c r="AB17" s="26" t="s">
        <v>11</v>
      </c>
      <c r="AC17" s="26" t="s">
        <v>11</v>
      </c>
      <c r="AD17" s="26" t="s">
        <v>11</v>
      </c>
      <c r="AE17" s="26" t="s">
        <v>11</v>
      </c>
      <c r="AF17" s="26" t="s">
        <v>11</v>
      </c>
      <c r="AG17" s="26" t="s">
        <v>11</v>
      </c>
      <c r="AH17" s="26" t="s">
        <v>11</v>
      </c>
      <c r="AI17" s="26" t="s">
        <v>11</v>
      </c>
      <c r="AJ17" s="26" t="s">
        <v>11</v>
      </c>
      <c r="AK17" s="26" t="s">
        <v>11</v>
      </c>
      <c r="AL17" s="26" t="s">
        <v>11</v>
      </c>
      <c r="AM17" s="26" t="s">
        <v>11</v>
      </c>
      <c r="AN17" s="26" t="s">
        <v>11</v>
      </c>
      <c r="AO17" s="26">
        <v>3.7576173919033082</v>
      </c>
      <c r="AP17" s="26">
        <v>46.80758679246226</v>
      </c>
      <c r="AQ17" s="26">
        <v>88.962141203365263</v>
      </c>
      <c r="AR17" s="26">
        <v>92.751704815089155</v>
      </c>
      <c r="AS17" s="26">
        <v>87.898631797352451</v>
      </c>
      <c r="AT17" s="26">
        <v>79.175846728473232</v>
      </c>
      <c r="AU17" s="26">
        <v>70.530312933194494</v>
      </c>
      <c r="AV17" s="26">
        <v>58.88058442491095</v>
      </c>
      <c r="AW17" s="26">
        <v>57.428653578565338</v>
      </c>
      <c r="AX17" s="26">
        <v>44.58410891472964</v>
      </c>
      <c r="AY17" s="26">
        <v>35.373113434909385</v>
      </c>
      <c r="AZ17" s="26">
        <v>33.047435957786575</v>
      </c>
      <c r="BA17" s="26">
        <v>32.856281120456224</v>
      </c>
      <c r="BB17" s="26">
        <v>39.151386138971041</v>
      </c>
      <c r="BC17" s="26">
        <v>39.750847757318006</v>
      </c>
      <c r="BD17" s="26">
        <v>39.768019905582264</v>
      </c>
      <c r="BE17" s="26">
        <v>38.482663535432209</v>
      </c>
      <c r="BF17" s="26">
        <v>36.256809313823993</v>
      </c>
      <c r="BG17" s="26">
        <v>33.631190946561397</v>
      </c>
      <c r="BH17" s="26">
        <v>29.084570419825024</v>
      </c>
      <c r="BI17" s="26">
        <v>29.209406493888839</v>
      </c>
      <c r="BJ17" s="26">
        <v>23.183653822254055</v>
      </c>
      <c r="BK17" s="26">
        <v>18.645420069993623</v>
      </c>
      <c r="BL17" s="26">
        <v>16.402149895343744</v>
      </c>
      <c r="BM17" s="26">
        <v>15.190165187982002</v>
      </c>
      <c r="BN17" s="26">
        <v>16.623410446482332</v>
      </c>
      <c r="BO17" s="26">
        <v>15.204950696883495</v>
      </c>
      <c r="BP17" s="26">
        <v>13.333448266014685</v>
      </c>
      <c r="BQ17" s="26">
        <v>10.843233207856263</v>
      </c>
    </row>
    <row r="18" spans="2:69" s="37" customFormat="1" ht="16.5" customHeight="1" x14ac:dyDescent="0.2">
      <c r="B18" s="36" t="str">
        <f t="shared" si="11"/>
        <v>Lost local taxesDownside</v>
      </c>
      <c r="C18" s="37" t="s">
        <v>30</v>
      </c>
      <c r="F18" s="37" t="s">
        <v>30</v>
      </c>
      <c r="G18" s="26" t="str">
        <f t="shared" si="12"/>
        <v>--</v>
      </c>
      <c r="H18" s="26">
        <v>433.90198809934145</v>
      </c>
      <c r="I18" s="26">
        <v>256.02758067108266</v>
      </c>
      <c r="J18" s="27" t="s">
        <v>80</v>
      </c>
      <c r="K18" s="26" t="s">
        <v>80</v>
      </c>
      <c r="L18" s="26" t="s">
        <v>11</v>
      </c>
      <c r="M18" s="26" t="s">
        <v>11</v>
      </c>
      <c r="N18" s="26" t="s">
        <v>11</v>
      </c>
      <c r="O18" s="26" t="s">
        <v>11</v>
      </c>
      <c r="P18" s="26">
        <v>32.936024434546873</v>
      </c>
      <c r="Q18" s="26">
        <v>175.61410658647691</v>
      </c>
      <c r="R18" s="26">
        <v>135.86453789268586</v>
      </c>
      <c r="S18" s="26">
        <v>89.487319185631776</v>
      </c>
      <c r="T18" s="26">
        <v>68.428428251177479</v>
      </c>
      <c r="U18" s="26">
        <v>76.861181074077521</v>
      </c>
      <c r="V18" s="26">
        <v>64.466525130362768</v>
      </c>
      <c r="W18" s="26">
        <v>46.271446215464884</v>
      </c>
      <c r="X18" s="26">
        <v>31.405673917364986</v>
      </c>
      <c r="Y18" s="26">
        <v>25.655745464916542</v>
      </c>
      <c r="Z18" s="27" t="s">
        <v>80</v>
      </c>
      <c r="AA18" s="26" t="s">
        <v>80</v>
      </c>
      <c r="AB18" s="26" t="s">
        <v>11</v>
      </c>
      <c r="AC18" s="26" t="s">
        <v>11</v>
      </c>
      <c r="AD18" s="26" t="s">
        <v>11</v>
      </c>
      <c r="AE18" s="26" t="s">
        <v>11</v>
      </c>
      <c r="AF18" s="26" t="s">
        <v>11</v>
      </c>
      <c r="AG18" s="26" t="s">
        <v>11</v>
      </c>
      <c r="AH18" s="26" t="s">
        <v>11</v>
      </c>
      <c r="AI18" s="26" t="s">
        <v>11</v>
      </c>
      <c r="AJ18" s="26" t="s">
        <v>11</v>
      </c>
      <c r="AK18" s="26" t="s">
        <v>11</v>
      </c>
      <c r="AL18" s="26" t="s">
        <v>11</v>
      </c>
      <c r="AM18" s="26" t="s">
        <v>11</v>
      </c>
      <c r="AN18" s="26" t="s">
        <v>11</v>
      </c>
      <c r="AO18" s="26">
        <v>2.4475522294770395</v>
      </c>
      <c r="AP18" s="26">
        <v>30.488472205069836</v>
      </c>
      <c r="AQ18" s="26">
        <v>57.94615692127676</v>
      </c>
      <c r="AR18" s="26">
        <v>60.41451756028313</v>
      </c>
      <c r="AS18" s="26">
        <v>57.25343210491701</v>
      </c>
      <c r="AT18" s="26">
        <v>51.571780724287642</v>
      </c>
      <c r="AU18" s="26">
        <v>45.94044753926228</v>
      </c>
      <c r="AV18" s="26">
        <v>38.352309629135917</v>
      </c>
      <c r="AW18" s="26">
        <v>37.406583598679241</v>
      </c>
      <c r="AX18" s="26">
        <v>29.040193237508209</v>
      </c>
      <c r="AY18" s="26">
        <v>23.040542349444319</v>
      </c>
      <c r="AZ18" s="26">
        <v>21.52569490743446</v>
      </c>
      <c r="BA18" s="26">
        <v>21.401184772557144</v>
      </c>
      <c r="BB18" s="26">
        <v>25.501548571185886</v>
      </c>
      <c r="BC18" s="26">
        <v>25.892012385738287</v>
      </c>
      <c r="BD18" s="26">
        <v>25.903197593114552</v>
      </c>
      <c r="BE18" s="26">
        <v>25.065971095224679</v>
      </c>
      <c r="BF18" s="26">
        <v>23.616144278282945</v>
      </c>
      <c r="BG18" s="26">
        <v>21.905928091186162</v>
      </c>
      <c r="BH18" s="26">
        <v>18.944452760893665</v>
      </c>
      <c r="BI18" s="26">
        <v>19.025765672647911</v>
      </c>
      <c r="BJ18" s="26">
        <v>15.100846542372489</v>
      </c>
      <c r="BK18" s="26">
        <v>12.144834000444485</v>
      </c>
      <c r="BL18" s="26">
        <v>10.683663172058843</v>
      </c>
      <c r="BM18" s="26">
        <v>9.8942278562155845</v>
      </c>
      <c r="BN18" s="26">
        <v>10.827782889090559</v>
      </c>
      <c r="BO18" s="26">
        <v>9.9038585081690726</v>
      </c>
      <c r="BP18" s="26">
        <v>8.6848413839097862</v>
      </c>
      <c r="BQ18" s="26">
        <v>7.0670455728376833</v>
      </c>
    </row>
    <row r="19" spans="2:69" x14ac:dyDescent="0.25">
      <c r="B19" s="6" t="str">
        <f t="shared" si="11"/>
        <v>Downside</v>
      </c>
      <c r="G19" s="38" t="str">
        <f t="shared" si="12"/>
        <v/>
      </c>
      <c r="H19" s="38" t="s">
        <v>80</v>
      </c>
      <c r="I19" s="38" t="s">
        <v>80</v>
      </c>
      <c r="J19" s="39" t="s">
        <v>80</v>
      </c>
      <c r="K19" s="38" t="s">
        <v>80</v>
      </c>
      <c r="L19" s="38" t="s">
        <v>80</v>
      </c>
      <c r="M19" s="38" t="s">
        <v>80</v>
      </c>
      <c r="N19" s="38" t="s">
        <v>80</v>
      </c>
      <c r="O19" s="38" t="s">
        <v>80</v>
      </c>
      <c r="P19" s="38" t="s">
        <v>80</v>
      </c>
      <c r="Q19" s="38" t="s">
        <v>80</v>
      </c>
      <c r="R19" s="38" t="s">
        <v>80</v>
      </c>
      <c r="S19" s="38" t="s">
        <v>80</v>
      </c>
      <c r="T19" s="38" t="s">
        <v>80</v>
      </c>
      <c r="U19" s="38" t="s">
        <v>80</v>
      </c>
      <c r="V19" s="38" t="s">
        <v>80</v>
      </c>
      <c r="W19" s="38" t="s">
        <v>80</v>
      </c>
      <c r="X19" s="38"/>
      <c r="Y19" s="38"/>
      <c r="Z19" s="39" t="s">
        <v>80</v>
      </c>
      <c r="AA19" s="38" t="s">
        <v>80</v>
      </c>
      <c r="AB19" s="38" t="s">
        <v>80</v>
      </c>
      <c r="AC19" s="38" t="s">
        <v>80</v>
      </c>
      <c r="AD19" s="38" t="s">
        <v>80</v>
      </c>
      <c r="AE19" s="38" t="s">
        <v>80</v>
      </c>
      <c r="AF19" s="38" t="s">
        <v>80</v>
      </c>
      <c r="AG19" s="38" t="s">
        <v>80</v>
      </c>
      <c r="AH19" s="38" t="s">
        <v>80</v>
      </c>
      <c r="AI19" s="38" t="s">
        <v>80</v>
      </c>
      <c r="AJ19" s="38" t="s">
        <v>80</v>
      </c>
      <c r="AK19" s="38" t="s">
        <v>80</v>
      </c>
      <c r="AL19" s="38" t="s">
        <v>80</v>
      </c>
      <c r="AM19" s="38" t="s">
        <v>80</v>
      </c>
      <c r="AN19" s="38" t="s">
        <v>80</v>
      </c>
      <c r="AO19" s="38" t="s">
        <v>80</v>
      </c>
      <c r="AP19" s="38" t="s">
        <v>80</v>
      </c>
      <c r="AQ19" s="38" t="s">
        <v>80</v>
      </c>
      <c r="AR19" s="38" t="s">
        <v>80</v>
      </c>
      <c r="AS19" s="38" t="s">
        <v>80</v>
      </c>
      <c r="AT19" s="38" t="s">
        <v>80</v>
      </c>
      <c r="AU19" s="38" t="s">
        <v>80</v>
      </c>
      <c r="AV19" s="38" t="s">
        <v>80</v>
      </c>
      <c r="AW19" s="38" t="s">
        <v>80</v>
      </c>
      <c r="AX19" s="38" t="s">
        <v>80</v>
      </c>
      <c r="AY19" s="38" t="s">
        <v>80</v>
      </c>
      <c r="AZ19" s="38" t="s">
        <v>80</v>
      </c>
      <c r="BA19" s="38" t="s">
        <v>80</v>
      </c>
      <c r="BB19" s="38" t="s">
        <v>80</v>
      </c>
      <c r="BC19" s="38" t="s">
        <v>80</v>
      </c>
      <c r="BD19" s="38" t="s">
        <v>80</v>
      </c>
      <c r="BE19" s="38" t="s">
        <v>80</v>
      </c>
      <c r="BF19" s="38" t="s">
        <v>80</v>
      </c>
      <c r="BG19" s="38" t="s">
        <v>80</v>
      </c>
      <c r="BH19" s="38" t="s">
        <v>80</v>
      </c>
      <c r="BI19" s="38" t="s">
        <v>80</v>
      </c>
      <c r="BJ19" s="38" t="s">
        <v>80</v>
      </c>
      <c r="BK19" s="38" t="s">
        <v>80</v>
      </c>
      <c r="BL19" s="38" t="s">
        <v>80</v>
      </c>
      <c r="BM19" s="38" t="s">
        <v>80</v>
      </c>
      <c r="BN19" s="38" t="s">
        <v>80</v>
      </c>
      <c r="BO19" s="38" t="s">
        <v>80</v>
      </c>
      <c r="BP19" s="38" t="s">
        <v>80</v>
      </c>
      <c r="BQ19" s="38" t="s">
        <v>80</v>
      </c>
    </row>
    <row r="20" spans="2:69" x14ac:dyDescent="0.25">
      <c r="E20" s="11"/>
      <c r="F20" s="11"/>
      <c r="G20" s="11"/>
      <c r="H20" s="11"/>
      <c r="I20" s="11"/>
      <c r="J20" s="12"/>
      <c r="K20" s="11"/>
      <c r="L20" s="13"/>
      <c r="M20" s="13"/>
      <c r="N20" s="13"/>
      <c r="O20" s="14"/>
      <c r="P20" s="15">
        <v>2020</v>
      </c>
      <c r="Q20" s="13"/>
      <c r="R20" s="15"/>
      <c r="S20" s="16"/>
      <c r="T20" s="15">
        <v>2021</v>
      </c>
      <c r="U20" s="15"/>
      <c r="V20" s="15"/>
      <c r="W20" s="16"/>
      <c r="X20" s="15">
        <v>2022</v>
      </c>
      <c r="Y20" s="15"/>
      <c r="Z20" s="17"/>
      <c r="AA20" s="18"/>
      <c r="AB20" s="15">
        <v>2019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9">
        <v>0</v>
      </c>
      <c r="AN20" s="15">
        <v>2020</v>
      </c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6"/>
      <c r="AZ20" s="15">
        <v>2021</v>
      </c>
      <c r="BA20" s="15"/>
      <c r="BB20" s="15"/>
      <c r="BC20" s="15"/>
      <c r="BD20" s="15"/>
      <c r="BE20" s="15"/>
      <c r="BF20" s="15"/>
      <c r="BG20" s="15"/>
      <c r="BH20" s="13"/>
      <c r="BI20" s="13"/>
      <c r="BJ20" s="13"/>
      <c r="BK20" s="16"/>
      <c r="BL20" s="15">
        <v>2022</v>
      </c>
      <c r="BM20" s="15"/>
      <c r="BN20" s="15"/>
      <c r="BO20" s="15"/>
      <c r="BP20" s="15"/>
      <c r="BQ20" s="15"/>
    </row>
    <row r="21" spans="2:69" ht="15.75" x14ac:dyDescent="0.25">
      <c r="B21" s="6" t="str">
        <f>C21&amp;$C$9</f>
        <v>Downside</v>
      </c>
      <c r="E21" s="20" t="s">
        <v>31</v>
      </c>
      <c r="F21" s="20"/>
      <c r="G21" s="21">
        <f>G10</f>
        <v>2019</v>
      </c>
      <c r="H21" s="21">
        <v>2020</v>
      </c>
      <c r="I21" s="21">
        <v>2021</v>
      </c>
      <c r="J21" s="22"/>
      <c r="K21" s="21"/>
      <c r="L21" s="21" t="s">
        <v>64</v>
      </c>
      <c r="M21" s="21" t="s">
        <v>65</v>
      </c>
      <c r="N21" s="21" t="s">
        <v>66</v>
      </c>
      <c r="O21" s="23" t="s">
        <v>67</v>
      </c>
      <c r="P21" s="21" t="s">
        <v>64</v>
      </c>
      <c r="Q21" s="21" t="s">
        <v>65</v>
      </c>
      <c r="R21" s="21" t="s">
        <v>66</v>
      </c>
      <c r="S21" s="24" t="s">
        <v>67</v>
      </c>
      <c r="T21" s="21" t="s">
        <v>64</v>
      </c>
      <c r="U21" s="21" t="s">
        <v>65</v>
      </c>
      <c r="V21" s="21" t="s">
        <v>66</v>
      </c>
      <c r="W21" s="24" t="s">
        <v>67</v>
      </c>
      <c r="X21" s="21" t="s">
        <v>64</v>
      </c>
      <c r="Y21" s="21" t="s">
        <v>65</v>
      </c>
      <c r="Z21" s="22"/>
      <c r="AA21" s="21"/>
      <c r="AB21" s="21" t="s">
        <v>68</v>
      </c>
      <c r="AC21" s="21" t="s">
        <v>69</v>
      </c>
      <c r="AD21" s="21" t="s">
        <v>70</v>
      </c>
      <c r="AE21" s="21" t="s">
        <v>71</v>
      </c>
      <c r="AF21" s="21" t="s">
        <v>72</v>
      </c>
      <c r="AG21" s="21" t="s">
        <v>73</v>
      </c>
      <c r="AH21" s="21" t="s">
        <v>74</v>
      </c>
      <c r="AI21" s="21" t="s">
        <v>75</v>
      </c>
      <c r="AJ21" s="21" t="s">
        <v>76</v>
      </c>
      <c r="AK21" s="21" t="s">
        <v>77</v>
      </c>
      <c r="AL21" s="21" t="s">
        <v>78</v>
      </c>
      <c r="AM21" s="23" t="s">
        <v>79</v>
      </c>
      <c r="AN21" s="21" t="s">
        <v>68</v>
      </c>
      <c r="AO21" s="21" t="s">
        <v>69</v>
      </c>
      <c r="AP21" s="21" t="s">
        <v>70</v>
      </c>
      <c r="AQ21" s="21" t="s">
        <v>71</v>
      </c>
      <c r="AR21" s="21" t="s">
        <v>72</v>
      </c>
      <c r="AS21" s="21" t="s">
        <v>73</v>
      </c>
      <c r="AT21" s="21" t="s">
        <v>74</v>
      </c>
      <c r="AU21" s="21" t="s">
        <v>75</v>
      </c>
      <c r="AV21" s="21" t="s">
        <v>76</v>
      </c>
      <c r="AW21" s="21" t="s">
        <v>77</v>
      </c>
      <c r="AX21" s="21" t="s">
        <v>78</v>
      </c>
      <c r="AY21" s="24" t="s">
        <v>79</v>
      </c>
      <c r="AZ21" s="21" t="s">
        <v>68</v>
      </c>
      <c r="BA21" s="21" t="s">
        <v>69</v>
      </c>
      <c r="BB21" s="21" t="s">
        <v>70</v>
      </c>
      <c r="BC21" s="21" t="s">
        <v>71</v>
      </c>
      <c r="BD21" s="21" t="s">
        <v>72</v>
      </c>
      <c r="BE21" s="21" t="s">
        <v>73</v>
      </c>
      <c r="BF21" s="21" t="s">
        <v>74</v>
      </c>
      <c r="BG21" s="21" t="s">
        <v>75</v>
      </c>
      <c r="BH21" s="21" t="s">
        <v>76</v>
      </c>
      <c r="BI21" s="21" t="s">
        <v>77</v>
      </c>
      <c r="BJ21" s="21" t="s">
        <v>78</v>
      </c>
      <c r="BK21" s="24" t="s">
        <v>79</v>
      </c>
      <c r="BL21" s="21" t="s">
        <v>68</v>
      </c>
      <c r="BM21" s="21" t="s">
        <v>69</v>
      </c>
      <c r="BN21" s="21" t="s">
        <v>70</v>
      </c>
      <c r="BO21" s="21" t="s">
        <v>71</v>
      </c>
      <c r="BP21" s="21" t="s">
        <v>72</v>
      </c>
      <c r="BQ21" s="21" t="s">
        <v>73</v>
      </c>
    </row>
    <row r="22" spans="2:69" x14ac:dyDescent="0.25">
      <c r="B22" s="6" t="str">
        <f>C22&amp;$C$9</f>
        <v>Downside</v>
      </c>
      <c r="F22" s="40" t="s">
        <v>32</v>
      </c>
      <c r="G22" s="7" t="str">
        <f t="shared" ref="G22" si="13">IF(IFERROR(INDEX(MemphisData,MATCH($B22,MemphisIndicators,0),MATCH(G$5,MemphisDates,0)),"")=0,"--",IFERROR(INDEX(MemphisData,MATCH($B22,MemphisIndicators,0),MATCH(G$5,MemphisDates,0)),""))</f>
        <v/>
      </c>
      <c r="H22" s="7" t="s">
        <v>80</v>
      </c>
      <c r="I22" s="7" t="s">
        <v>80</v>
      </c>
      <c r="J22" s="41" t="s">
        <v>80</v>
      </c>
      <c r="K22" s="7" t="s">
        <v>80</v>
      </c>
      <c r="L22" s="7" t="s">
        <v>80</v>
      </c>
      <c r="M22" s="7" t="s">
        <v>80</v>
      </c>
      <c r="N22" s="7" t="s">
        <v>80</v>
      </c>
      <c r="O22" s="7" t="s">
        <v>80</v>
      </c>
      <c r="P22" s="7" t="s">
        <v>80</v>
      </c>
      <c r="Q22" s="7" t="s">
        <v>80</v>
      </c>
      <c r="R22" s="7" t="s">
        <v>80</v>
      </c>
      <c r="S22" s="7" t="s">
        <v>80</v>
      </c>
      <c r="T22" s="7" t="s">
        <v>80</v>
      </c>
      <c r="U22" s="7" t="s">
        <v>80</v>
      </c>
      <c r="V22" s="7" t="s">
        <v>80</v>
      </c>
      <c r="W22" s="7" t="s">
        <v>80</v>
      </c>
      <c r="Z22" s="41" t="s">
        <v>80</v>
      </c>
      <c r="AA22" s="7" t="s">
        <v>80</v>
      </c>
      <c r="AB22" s="7" t="s">
        <v>80</v>
      </c>
      <c r="AC22" s="7" t="s">
        <v>80</v>
      </c>
      <c r="AD22" s="7" t="s">
        <v>80</v>
      </c>
      <c r="AE22" s="7" t="s">
        <v>80</v>
      </c>
      <c r="AF22" s="7" t="s">
        <v>80</v>
      </c>
      <c r="AG22" s="7" t="s">
        <v>80</v>
      </c>
      <c r="AH22" s="7" t="s">
        <v>80</v>
      </c>
      <c r="AI22" s="7" t="s">
        <v>80</v>
      </c>
      <c r="AJ22" s="7" t="s">
        <v>80</v>
      </c>
      <c r="AK22" s="7" t="s">
        <v>80</v>
      </c>
      <c r="AL22" s="7" t="s">
        <v>80</v>
      </c>
      <c r="AM22" s="7" t="s">
        <v>80</v>
      </c>
      <c r="AN22" s="7" t="s">
        <v>80</v>
      </c>
      <c r="AO22" s="7" t="s">
        <v>80</v>
      </c>
      <c r="AP22" s="7" t="s">
        <v>80</v>
      </c>
      <c r="AQ22" s="7" t="s">
        <v>80</v>
      </c>
      <c r="AR22" s="7" t="s">
        <v>80</v>
      </c>
      <c r="AS22" s="7" t="s">
        <v>80</v>
      </c>
      <c r="AT22" s="7" t="s">
        <v>80</v>
      </c>
      <c r="AU22" s="7" t="s">
        <v>80</v>
      </c>
      <c r="AV22" s="7" t="s">
        <v>80</v>
      </c>
      <c r="AW22" s="7" t="s">
        <v>80</v>
      </c>
      <c r="AX22" s="7" t="s">
        <v>80</v>
      </c>
      <c r="AY22" s="7" t="s">
        <v>80</v>
      </c>
      <c r="AZ22" s="7" t="s">
        <v>80</v>
      </c>
      <c r="BA22" s="7" t="s">
        <v>80</v>
      </c>
      <c r="BB22" s="7" t="s">
        <v>80</v>
      </c>
      <c r="BC22" s="7" t="s">
        <v>80</v>
      </c>
      <c r="BD22" s="7" t="s">
        <v>80</v>
      </c>
      <c r="BE22" s="7" t="s">
        <v>80</v>
      </c>
      <c r="BF22" s="7" t="s">
        <v>80</v>
      </c>
      <c r="BG22" s="7" t="s">
        <v>80</v>
      </c>
      <c r="BH22" s="7" t="s">
        <v>80</v>
      </c>
      <c r="BI22" s="7" t="s">
        <v>80</v>
      </c>
      <c r="BJ22" s="7" t="s">
        <v>80</v>
      </c>
      <c r="BK22" s="7" t="s">
        <v>80</v>
      </c>
    </row>
    <row r="23" spans="2:69" ht="16.5" customHeight="1" x14ac:dyDescent="0.25">
      <c r="B23" s="6" t="str">
        <f>C23</f>
        <v>2019room demand</v>
      </c>
      <c r="C23" s="25" t="s">
        <v>33</v>
      </c>
      <c r="F23" s="42" t="str">
        <f>$F$31</f>
        <v>Room demand (millions)</v>
      </c>
      <c r="G23" s="43">
        <v>36.272339379325274</v>
      </c>
      <c r="H23" s="43">
        <v>36.220311678571413</v>
      </c>
      <c r="I23" s="43">
        <v>36.220311678571413</v>
      </c>
      <c r="J23" s="44"/>
      <c r="K23" s="43"/>
      <c r="L23" s="43">
        <v>7.6108426081085838</v>
      </c>
      <c r="M23" s="43">
        <v>10.116183936580432</v>
      </c>
      <c r="N23" s="43">
        <v>10.001886311705904</v>
      </c>
      <c r="O23" s="43">
        <v>8.4913988221764924</v>
      </c>
      <c r="P23" s="43">
        <v>7.6108426081085838</v>
      </c>
      <c r="Q23" s="43">
        <v>10.116183936580432</v>
      </c>
      <c r="R23" s="43">
        <v>10.001886311705904</v>
      </c>
      <c r="S23" s="43">
        <v>8.4913988221764924</v>
      </c>
      <c r="T23" s="43">
        <v>7.6108426081085838</v>
      </c>
      <c r="U23" s="43">
        <v>10.116183936580432</v>
      </c>
      <c r="V23" s="43">
        <v>10.001886311705904</v>
      </c>
      <c r="W23" s="43">
        <v>8.4913988221764924</v>
      </c>
      <c r="X23" s="43">
        <v>7.6108426081085838</v>
      </c>
      <c r="Y23" s="43">
        <v>10.116183936580432</v>
      </c>
      <c r="Z23" s="44"/>
      <c r="AA23" s="43"/>
      <c r="AB23" s="43">
        <v>2.2269631381908614</v>
      </c>
      <c r="AC23" s="43">
        <v>2.3037388557588869</v>
      </c>
      <c r="AD23" s="43">
        <v>3.080140614158835</v>
      </c>
      <c r="AE23" s="43">
        <v>3.258811966459795</v>
      </c>
      <c r="AF23" s="43">
        <v>3.3977727712706374</v>
      </c>
      <c r="AG23" s="43">
        <v>3.4595991988500008</v>
      </c>
      <c r="AH23" s="43">
        <v>3.503674629301905</v>
      </c>
      <c r="AI23" s="43">
        <v>3.4485415273099238</v>
      </c>
      <c r="AJ23" s="43">
        <v>3.0496701550940757</v>
      </c>
      <c r="AK23" s="43">
        <v>3.3537430830706634</v>
      </c>
      <c r="AL23" s="43">
        <v>2.7979805048954378</v>
      </c>
      <c r="AM23" s="43">
        <v>2.3396752342103899</v>
      </c>
      <c r="AN23" s="43">
        <v>2.2269631381908614</v>
      </c>
      <c r="AO23" s="43">
        <v>2.3037388557588869</v>
      </c>
      <c r="AP23" s="43">
        <v>3.080140614158835</v>
      </c>
      <c r="AQ23" s="43">
        <v>3.258811966459795</v>
      </c>
      <c r="AR23" s="43">
        <v>3.3977727712706374</v>
      </c>
      <c r="AS23" s="43">
        <v>3.4595991988500008</v>
      </c>
      <c r="AT23" s="43">
        <v>3.503674629301905</v>
      </c>
      <c r="AU23" s="43">
        <v>3.4485415273099238</v>
      </c>
      <c r="AV23" s="43">
        <v>3.0496701550940757</v>
      </c>
      <c r="AW23" s="43">
        <v>3.3537430830706634</v>
      </c>
      <c r="AX23" s="43">
        <v>2.7979805048954378</v>
      </c>
      <c r="AY23" s="43">
        <v>2.3396752342103899</v>
      </c>
      <c r="AZ23" s="43">
        <v>2.2269631381908614</v>
      </c>
      <c r="BA23" s="43">
        <v>2.3037388557588869</v>
      </c>
      <c r="BB23" s="43">
        <v>3.080140614158835</v>
      </c>
      <c r="BC23" s="43">
        <v>3.258811966459795</v>
      </c>
      <c r="BD23" s="43">
        <v>3.3977727712706374</v>
      </c>
      <c r="BE23" s="43">
        <v>3.4595991988500008</v>
      </c>
      <c r="BF23" s="43">
        <v>3.503674629301905</v>
      </c>
      <c r="BG23" s="43">
        <v>3.4485415273099238</v>
      </c>
      <c r="BH23" s="43">
        <v>3.0496701550940757</v>
      </c>
      <c r="BI23" s="43">
        <v>3.3537430830706634</v>
      </c>
      <c r="BJ23" s="43">
        <v>2.7979805048954378</v>
      </c>
      <c r="BK23" s="43">
        <v>2.3396752342103899</v>
      </c>
      <c r="BL23" s="43">
        <v>2.2269631381908614</v>
      </c>
      <c r="BM23" s="43">
        <v>2.3037388557588869</v>
      </c>
      <c r="BN23" s="43">
        <v>3.080140614158835</v>
      </c>
      <c r="BO23" s="43">
        <v>3.258811966459795</v>
      </c>
      <c r="BP23" s="43">
        <v>3.3977727712706374</v>
      </c>
      <c r="BQ23" s="43">
        <v>3.4595991988500008</v>
      </c>
    </row>
    <row r="24" spans="2:69" ht="16.5" customHeight="1" x14ac:dyDescent="0.25">
      <c r="B24" s="6" t="str">
        <f t="shared" ref="B24:B28" si="14">C24</f>
        <v>2019room revenue</v>
      </c>
      <c r="C24" s="25" t="s">
        <v>34</v>
      </c>
      <c r="F24" s="7" t="s">
        <v>35</v>
      </c>
      <c r="G24" s="26">
        <v>4089.5172816584</v>
      </c>
      <c r="H24" s="26">
        <v>4083.4691797539108</v>
      </c>
      <c r="I24" s="26">
        <v>4083.4691797539108</v>
      </c>
      <c r="J24" s="27" t="s">
        <v>80</v>
      </c>
      <c r="K24" s="26" t="s">
        <v>80</v>
      </c>
      <c r="L24" s="26">
        <v>783.76907010018704</v>
      </c>
      <c r="M24" s="26">
        <v>1219.9099309772612</v>
      </c>
      <c r="N24" s="26">
        <v>1159.6373966875949</v>
      </c>
      <c r="O24" s="26">
        <v>920.1527819888679</v>
      </c>
      <c r="P24" s="26">
        <v>783.76907010018704</v>
      </c>
      <c r="Q24" s="26">
        <v>1219.9099309772612</v>
      </c>
      <c r="R24" s="26">
        <v>1159.6373966875949</v>
      </c>
      <c r="S24" s="26">
        <v>920.1527819888679</v>
      </c>
      <c r="T24" s="26">
        <v>783.76907010018704</v>
      </c>
      <c r="U24" s="26">
        <v>1219.9099309772612</v>
      </c>
      <c r="V24" s="26">
        <v>1159.6373966875949</v>
      </c>
      <c r="W24" s="26">
        <v>920.1527819888679</v>
      </c>
      <c r="X24" s="26">
        <v>783.76907010018704</v>
      </c>
      <c r="Y24" s="26">
        <v>1219.9099309772612</v>
      </c>
      <c r="Z24" s="27"/>
      <c r="AA24" s="26"/>
      <c r="AB24" s="26">
        <v>213.60496472677721</v>
      </c>
      <c r="AC24" s="26">
        <v>229.82607034652503</v>
      </c>
      <c r="AD24" s="26">
        <v>340.33803502688482</v>
      </c>
      <c r="AE24" s="26">
        <v>380.1614608126776</v>
      </c>
      <c r="AF24" s="26">
        <v>414.6152798089646</v>
      </c>
      <c r="AG24" s="26">
        <v>425.13319035561898</v>
      </c>
      <c r="AH24" s="26">
        <v>411.51719572870331</v>
      </c>
      <c r="AI24" s="26">
        <v>396.62673197721563</v>
      </c>
      <c r="AJ24" s="26">
        <v>351.49346898167607</v>
      </c>
      <c r="AK24" s="26">
        <v>394.73787768129705</v>
      </c>
      <c r="AL24" s="26">
        <v>296.6581709210173</v>
      </c>
      <c r="AM24" s="26">
        <v>228.75673338655358</v>
      </c>
      <c r="AN24" s="26">
        <v>213.60496472677721</v>
      </c>
      <c r="AO24" s="26">
        <v>229.82607034652503</v>
      </c>
      <c r="AP24" s="26">
        <v>340.33803502688482</v>
      </c>
      <c r="AQ24" s="26">
        <v>380.1614608126776</v>
      </c>
      <c r="AR24" s="26">
        <v>414.6152798089646</v>
      </c>
      <c r="AS24" s="26">
        <v>425.13319035561898</v>
      </c>
      <c r="AT24" s="26">
        <v>411.51719572870331</v>
      </c>
      <c r="AU24" s="26">
        <v>396.62673197721563</v>
      </c>
      <c r="AV24" s="26">
        <v>351.49346898167607</v>
      </c>
      <c r="AW24" s="26">
        <v>394.73787768129705</v>
      </c>
      <c r="AX24" s="26">
        <v>296.6581709210173</v>
      </c>
      <c r="AY24" s="26">
        <v>228.75673338655358</v>
      </c>
      <c r="AZ24" s="26">
        <v>213.60496472677721</v>
      </c>
      <c r="BA24" s="26">
        <v>229.82607034652503</v>
      </c>
      <c r="BB24" s="26">
        <v>340.33803502688482</v>
      </c>
      <c r="BC24" s="26">
        <v>380.1614608126776</v>
      </c>
      <c r="BD24" s="26">
        <v>414.6152798089646</v>
      </c>
      <c r="BE24" s="26">
        <v>425.13319035561898</v>
      </c>
      <c r="BF24" s="26">
        <v>411.51719572870331</v>
      </c>
      <c r="BG24" s="26">
        <v>396.62673197721563</v>
      </c>
      <c r="BH24" s="26">
        <v>351.49346898167607</v>
      </c>
      <c r="BI24" s="26">
        <v>394.73787768129705</v>
      </c>
      <c r="BJ24" s="26">
        <v>296.6581709210173</v>
      </c>
      <c r="BK24" s="26">
        <v>228.75673338655358</v>
      </c>
      <c r="BL24" s="26">
        <v>213.60496472677721</v>
      </c>
      <c r="BM24" s="26">
        <v>229.82607034652503</v>
      </c>
      <c r="BN24" s="26">
        <v>340.33803502688482</v>
      </c>
      <c r="BO24" s="26">
        <v>380.1614608126776</v>
      </c>
      <c r="BP24" s="26">
        <v>414.6152798089646</v>
      </c>
      <c r="BQ24" s="26">
        <v>425.13319035561898</v>
      </c>
    </row>
    <row r="25" spans="2:69" ht="16.5" customHeight="1" x14ac:dyDescent="0.25">
      <c r="B25" s="6" t="str">
        <f t="shared" si="14"/>
        <v>2019Room supply</v>
      </c>
      <c r="C25" s="7" t="s">
        <v>36</v>
      </c>
      <c r="F25" s="7" t="str">
        <f>$F$33</f>
        <v>Room Supply (millions)</v>
      </c>
      <c r="G25" s="43">
        <v>56.445078020407664</v>
      </c>
      <c r="H25" s="43">
        <v>56.436046190439178</v>
      </c>
      <c r="I25" s="43">
        <v>56.281849342924318</v>
      </c>
      <c r="J25" s="44"/>
      <c r="K25" s="43"/>
      <c r="L25" s="43">
        <v>13.819836</v>
      </c>
      <c r="M25" s="43">
        <v>14.08534777593052</v>
      </c>
      <c r="N25" s="43">
        <v>14.265364115649064</v>
      </c>
      <c r="O25" s="43">
        <v>14.274530128828081</v>
      </c>
      <c r="P25" s="43">
        <v>14.031913123852364</v>
      </c>
      <c r="Q25" s="43">
        <v>14.031913123852362</v>
      </c>
      <c r="R25" s="43">
        <v>14.186109971367225</v>
      </c>
      <c r="S25" s="43">
        <v>14.186109971367225</v>
      </c>
      <c r="T25" s="43">
        <v>13.877716276337505</v>
      </c>
      <c r="U25" s="43">
        <v>14.031913123852362</v>
      </c>
      <c r="V25" s="43">
        <v>14.186109971367225</v>
      </c>
      <c r="W25" s="43">
        <v>14.186109971367225</v>
      </c>
      <c r="X25" s="43">
        <v>13.877716276337505</v>
      </c>
      <c r="Y25" s="43">
        <v>14.031913123852362</v>
      </c>
      <c r="Z25" s="44"/>
      <c r="AA25" s="43"/>
      <c r="AB25" s="43">
        <v>4.751277</v>
      </c>
      <c r="AC25" s="43">
        <v>4.2945279999999997</v>
      </c>
      <c r="AD25" s="43">
        <v>4.7740309999999999</v>
      </c>
      <c r="AE25" s="43">
        <v>4.6482299999999999</v>
      </c>
      <c r="AF25" s="43">
        <v>4.7919489999999998</v>
      </c>
      <c r="AG25" s="43">
        <v>4.6451687759305198</v>
      </c>
      <c r="AH25" s="43">
        <v>4.7943426891436278</v>
      </c>
      <c r="AI25" s="43">
        <v>4.8105670679396981</v>
      </c>
      <c r="AJ25" s="43">
        <v>4.6604543585657368</v>
      </c>
      <c r="AK25" s="43">
        <v>4.819495294354029</v>
      </c>
      <c r="AL25" s="43">
        <v>4.6453941742967242</v>
      </c>
      <c r="AM25" s="43">
        <v>4.8096406601773261</v>
      </c>
      <c r="AN25" s="43">
        <v>4.7801022729606952</v>
      </c>
      <c r="AO25" s="43">
        <v>4.4717085779309729</v>
      </c>
      <c r="AP25" s="43">
        <v>4.7801022729606952</v>
      </c>
      <c r="AQ25" s="43">
        <v>4.6259054254458345</v>
      </c>
      <c r="AR25" s="43">
        <v>4.7801022729606952</v>
      </c>
      <c r="AS25" s="43">
        <v>4.6259054254458345</v>
      </c>
      <c r="AT25" s="43">
        <v>4.7801022729606952</v>
      </c>
      <c r="AU25" s="43">
        <v>4.7801022729606952</v>
      </c>
      <c r="AV25" s="43">
        <v>4.6259054254458345</v>
      </c>
      <c r="AW25" s="43">
        <v>4.7801022729606952</v>
      </c>
      <c r="AX25" s="43">
        <v>4.6259054254458345</v>
      </c>
      <c r="AY25" s="43">
        <v>4.7801022729606952</v>
      </c>
      <c r="AZ25" s="43">
        <v>4.7801022729606952</v>
      </c>
      <c r="BA25" s="43">
        <v>4.3175117304161112</v>
      </c>
      <c r="BB25" s="43">
        <v>4.7801022729606952</v>
      </c>
      <c r="BC25" s="43">
        <v>4.6259054254458345</v>
      </c>
      <c r="BD25" s="43">
        <v>4.7801022729606952</v>
      </c>
      <c r="BE25" s="43">
        <v>4.6259054254458345</v>
      </c>
      <c r="BF25" s="43">
        <v>4.7801022729606952</v>
      </c>
      <c r="BG25" s="43">
        <v>4.7801022729606952</v>
      </c>
      <c r="BH25" s="43">
        <v>4.6259054254458345</v>
      </c>
      <c r="BI25" s="43">
        <v>4.7801022729606952</v>
      </c>
      <c r="BJ25" s="43">
        <v>4.6259054254458345</v>
      </c>
      <c r="BK25" s="43">
        <v>4.7801022729606952</v>
      </c>
      <c r="BL25" s="43">
        <v>4.7801022729606952</v>
      </c>
      <c r="BM25" s="43">
        <v>4.3175117304161112</v>
      </c>
      <c r="BN25" s="43">
        <v>4.7801022729606952</v>
      </c>
      <c r="BO25" s="43">
        <v>4.6259054254458345</v>
      </c>
      <c r="BP25" s="43">
        <v>4.7801022729606952</v>
      </c>
      <c r="BQ25" s="43">
        <v>4.6259054254458345</v>
      </c>
    </row>
    <row r="26" spans="2:69" ht="16.5" customHeight="1" x14ac:dyDescent="0.25">
      <c r="B26" s="6" t="str">
        <f t="shared" si="14"/>
        <v>2019occ</v>
      </c>
      <c r="C26" s="25" t="s">
        <v>37</v>
      </c>
      <c r="F26" s="7" t="s">
        <v>38</v>
      </c>
      <c r="G26" s="30">
        <v>0.64261297267072681</v>
      </c>
      <c r="H26" s="30">
        <v>0.64179392646233047</v>
      </c>
      <c r="I26" s="30">
        <v>0.64355226598688486</v>
      </c>
      <c r="J26" s="31" t="s">
        <v>80</v>
      </c>
      <c r="K26" s="30" t="s">
        <v>80</v>
      </c>
      <c r="L26" s="30">
        <v>0.55071873559922013</v>
      </c>
      <c r="M26" s="30">
        <v>0.71820618826801574</v>
      </c>
      <c r="N26" s="30">
        <v>0.70113081100634955</v>
      </c>
      <c r="O26" s="30">
        <v>0.59486363092454553</v>
      </c>
      <c r="P26" s="30">
        <v>0.542395220162187</v>
      </c>
      <c r="Q26" s="30">
        <v>0.72094117511205813</v>
      </c>
      <c r="R26" s="30">
        <v>0.70504784834555634</v>
      </c>
      <c r="S26" s="30">
        <v>0.59857133768984239</v>
      </c>
      <c r="T26" s="30">
        <v>0.54842183371954456</v>
      </c>
      <c r="U26" s="30">
        <v>0.72094117511205813</v>
      </c>
      <c r="V26" s="30">
        <v>0.70504784834555634</v>
      </c>
      <c r="W26" s="30">
        <v>0.59857133768984239</v>
      </c>
      <c r="X26" s="30">
        <v>0.54842183371954456</v>
      </c>
      <c r="Y26" s="30">
        <v>0.72094117511205813</v>
      </c>
      <c r="Z26" s="31" t="s">
        <v>80</v>
      </c>
      <c r="AA26" s="30" t="s">
        <v>80</v>
      </c>
      <c r="AB26" s="30">
        <v>0.46938159993618556</v>
      </c>
      <c r="AC26" s="30">
        <v>0.53720641709636074</v>
      </c>
      <c r="AD26" s="30">
        <v>0.64611331597972443</v>
      </c>
      <c r="AE26" s="30">
        <v>0.70209370018265016</v>
      </c>
      <c r="AF26" s="30">
        <v>0.71007713382445792</v>
      </c>
      <c r="AG26" s="30">
        <v>0.74584343755332561</v>
      </c>
      <c r="AH26" s="30">
        <v>0.73184326127314347</v>
      </c>
      <c r="AI26" s="30">
        <v>0.71789771227470167</v>
      </c>
      <c r="AJ26" s="30">
        <v>0.65531180813812795</v>
      </c>
      <c r="AK26" s="30">
        <v>0.69686974937315926</v>
      </c>
      <c r="AL26" s="30">
        <v>0.60317800475925365</v>
      </c>
      <c r="AM26" s="30">
        <v>0.48715406489797103</v>
      </c>
      <c r="AN26" s="30">
        <v>0.46938159993618556</v>
      </c>
      <c r="AO26" s="30">
        <v>0.53720641709636074</v>
      </c>
      <c r="AP26" s="30">
        <v>0.64611331597972443</v>
      </c>
      <c r="AQ26" s="30">
        <v>0.70209370018265016</v>
      </c>
      <c r="AR26" s="30">
        <v>0.71007713382445792</v>
      </c>
      <c r="AS26" s="30">
        <v>0.74584343755332561</v>
      </c>
      <c r="AT26" s="30">
        <v>0.73184326127314347</v>
      </c>
      <c r="AU26" s="30">
        <v>0.71789771227470167</v>
      </c>
      <c r="AV26" s="30">
        <v>0.65531180813812795</v>
      </c>
      <c r="AW26" s="30">
        <v>0.69686974937315926</v>
      </c>
      <c r="AX26" s="30">
        <v>0.60317800475925365</v>
      </c>
      <c r="AY26" s="30">
        <v>0.48715406489797103</v>
      </c>
      <c r="AZ26" s="30">
        <v>0.46938159993618556</v>
      </c>
      <c r="BA26" s="30">
        <v>0.53720641709636074</v>
      </c>
      <c r="BB26" s="30">
        <v>0.64611331597972443</v>
      </c>
      <c r="BC26" s="30">
        <v>0.70209370018265016</v>
      </c>
      <c r="BD26" s="30">
        <v>0.71007713382445792</v>
      </c>
      <c r="BE26" s="30">
        <v>0.74584343755332561</v>
      </c>
      <c r="BF26" s="30">
        <v>0.73184326127314347</v>
      </c>
      <c r="BG26" s="30">
        <v>0.71789771227470167</v>
      </c>
      <c r="BH26" s="30">
        <v>0.65531180813812795</v>
      </c>
      <c r="BI26" s="30">
        <v>0.69686974937315926</v>
      </c>
      <c r="BJ26" s="30">
        <v>0.60317800475925365</v>
      </c>
      <c r="BK26" s="30">
        <v>0.48715406489797103</v>
      </c>
      <c r="BL26" s="30">
        <v>0.46938159993618556</v>
      </c>
      <c r="BM26" s="30">
        <v>0.53720641709636074</v>
      </c>
      <c r="BN26" s="30">
        <v>0.64611331597972443</v>
      </c>
      <c r="BO26" s="30">
        <v>0.70209370018265016</v>
      </c>
      <c r="BP26" s="30">
        <v>0.71007713382445792</v>
      </c>
      <c r="BQ26" s="30">
        <v>0.74584343755332561</v>
      </c>
    </row>
    <row r="27" spans="2:69" ht="16.5" customHeight="1" x14ac:dyDescent="0.25">
      <c r="B27" s="6" t="str">
        <f t="shared" si="14"/>
        <v>2019ADR</v>
      </c>
      <c r="C27" s="25" t="s">
        <v>39</v>
      </c>
      <c r="F27" s="7" t="s">
        <v>40</v>
      </c>
      <c r="G27" s="26">
        <v>112.74478987670059</v>
      </c>
      <c r="H27" s="26">
        <v>112.7397581774473</v>
      </c>
      <c r="I27" s="26">
        <v>112.7397581774473</v>
      </c>
      <c r="J27" s="27" t="s">
        <v>80</v>
      </c>
      <c r="K27" s="26" t="s">
        <v>80</v>
      </c>
      <c r="L27" s="26">
        <v>102.98059104062411</v>
      </c>
      <c r="M27" s="26">
        <v>120.58993179889002</v>
      </c>
      <c r="N27" s="26">
        <v>115.94186941821069</v>
      </c>
      <c r="O27" s="26">
        <v>108.36292126401582</v>
      </c>
      <c r="P27" s="26">
        <v>102.98059104062411</v>
      </c>
      <c r="Q27" s="26">
        <v>120.58993179889002</v>
      </c>
      <c r="R27" s="26">
        <v>115.94186941821069</v>
      </c>
      <c r="S27" s="26">
        <v>108.36292126401582</v>
      </c>
      <c r="T27" s="26">
        <v>102.98059104062411</v>
      </c>
      <c r="U27" s="26">
        <v>120.58993179889002</v>
      </c>
      <c r="V27" s="26">
        <v>115.94186941821069</v>
      </c>
      <c r="W27" s="26">
        <v>108.36292126401582</v>
      </c>
      <c r="X27" s="26">
        <v>102.98059104062411</v>
      </c>
      <c r="Y27" s="26">
        <v>120.58993179889002</v>
      </c>
      <c r="Z27" s="27" t="s">
        <v>80</v>
      </c>
      <c r="AA27" s="26" t="s">
        <v>80</v>
      </c>
      <c r="AB27" s="26">
        <v>95.921883253324197</v>
      </c>
      <c r="AC27" s="26">
        <v>99.766658517724821</v>
      </c>
      <c r="AD27" s="26">
        <v>110.49924900269568</v>
      </c>
      <c r="AE27" s="26">
        <v>116.66166435779087</v>
      </c>
      <c r="AF27" s="26">
        <v>122.03105164955001</v>
      </c>
      <c r="AG27" s="26">
        <v>122.89058358501238</v>
      </c>
      <c r="AH27" s="26">
        <v>117.45827045452612</v>
      </c>
      <c r="AI27" s="26">
        <v>115.01802449610335</v>
      </c>
      <c r="AJ27" s="26">
        <v>115.26136881858058</v>
      </c>
      <c r="AK27" s="26">
        <v>117.70594392250418</v>
      </c>
      <c r="AL27" s="26">
        <v>106.03054974185908</v>
      </c>
      <c r="AM27" s="26">
        <v>97.777221259540411</v>
      </c>
      <c r="AN27" s="26">
        <v>95.921883253324197</v>
      </c>
      <c r="AO27" s="26">
        <v>99.766658517724821</v>
      </c>
      <c r="AP27" s="26">
        <v>110.49924900269568</v>
      </c>
      <c r="AQ27" s="26">
        <v>116.66166435779087</v>
      </c>
      <c r="AR27" s="26">
        <v>122.03105164955001</v>
      </c>
      <c r="AS27" s="26">
        <v>122.89058358501238</v>
      </c>
      <c r="AT27" s="26">
        <v>117.45827045452612</v>
      </c>
      <c r="AU27" s="26">
        <v>115.01802449610335</v>
      </c>
      <c r="AV27" s="26">
        <v>115.26136881858058</v>
      </c>
      <c r="AW27" s="26">
        <v>117.70594392250418</v>
      </c>
      <c r="AX27" s="26">
        <v>106.03054974185908</v>
      </c>
      <c r="AY27" s="26">
        <v>97.777221259540411</v>
      </c>
      <c r="AZ27" s="26">
        <v>95.921883253324197</v>
      </c>
      <c r="BA27" s="26">
        <v>99.766658517724821</v>
      </c>
      <c r="BB27" s="26">
        <v>110.49924900269568</v>
      </c>
      <c r="BC27" s="26">
        <v>116.66166435779087</v>
      </c>
      <c r="BD27" s="26">
        <v>122.03105164955001</v>
      </c>
      <c r="BE27" s="26">
        <v>122.89058358501238</v>
      </c>
      <c r="BF27" s="26">
        <v>117.45827045452612</v>
      </c>
      <c r="BG27" s="26">
        <v>115.01802449610335</v>
      </c>
      <c r="BH27" s="26">
        <v>115.26136881858058</v>
      </c>
      <c r="BI27" s="26">
        <v>117.70594392250418</v>
      </c>
      <c r="BJ27" s="26">
        <v>106.03054974185908</v>
      </c>
      <c r="BK27" s="26">
        <v>97.777221259540411</v>
      </c>
      <c r="BL27" s="26">
        <v>95.921883253324197</v>
      </c>
      <c r="BM27" s="26">
        <v>99.766658517724821</v>
      </c>
      <c r="BN27" s="26">
        <v>110.49924900269568</v>
      </c>
      <c r="BO27" s="26">
        <v>116.66166435779087</v>
      </c>
      <c r="BP27" s="26">
        <v>122.03105164955001</v>
      </c>
      <c r="BQ27" s="26">
        <v>122.89058358501238</v>
      </c>
    </row>
    <row r="28" spans="2:69" ht="16.5" customHeight="1" x14ac:dyDescent="0.25">
      <c r="B28" s="6" t="str">
        <f t="shared" si="14"/>
        <v>2019RevPAR</v>
      </c>
      <c r="C28" s="25" t="s">
        <v>41</v>
      </c>
      <c r="F28" s="7" t="s">
        <v>42</v>
      </c>
      <c r="G28" s="26">
        <v>72.451264575803037</v>
      </c>
      <c r="H28" s="26">
        <v>72.355692069117538</v>
      </c>
      <c r="I28" s="26">
        <v>72.553926841909643</v>
      </c>
      <c r="J28" s="27" t="s">
        <v>80</v>
      </c>
      <c r="K28" s="26" t="s">
        <v>80</v>
      </c>
      <c r="L28" s="26">
        <v>56.713340889152889</v>
      </c>
      <c r="M28" s="26">
        <v>86.60843526078078</v>
      </c>
      <c r="N28" s="26">
        <v>81.290416934782343</v>
      </c>
      <c r="O28" s="26">
        <v>64.461160800703084</v>
      </c>
      <c r="P28" s="26">
        <v>55.856180349911455</v>
      </c>
      <c r="Q28" s="26">
        <v>86.938247137774709</v>
      </c>
      <c r="R28" s="26">
        <v>81.744565566470911</v>
      </c>
      <c r="S28" s="26">
        <v>64.862938736981022</v>
      </c>
      <c r="T28" s="26">
        <v>56.476804576021578</v>
      </c>
      <c r="U28" s="26">
        <v>86.938247137774709</v>
      </c>
      <c r="V28" s="26">
        <v>81.744565566470911</v>
      </c>
      <c r="W28" s="26">
        <v>64.862938736981022</v>
      </c>
      <c r="X28" s="26">
        <v>56.476804576021578</v>
      </c>
      <c r="Y28" s="26">
        <v>86.938247137774709</v>
      </c>
      <c r="Z28" s="27" t="s">
        <v>80</v>
      </c>
      <c r="AA28" s="26" t="s">
        <v>80</v>
      </c>
      <c r="AB28" s="26">
        <v>45.023967030337317</v>
      </c>
      <c r="AC28" s="26">
        <v>53.595289167983069</v>
      </c>
      <c r="AD28" s="26">
        <v>71.395036186400972</v>
      </c>
      <c r="AE28" s="26">
        <v>81.907419598427794</v>
      </c>
      <c r="AF28" s="26">
        <v>86.651459392896854</v>
      </c>
      <c r="AG28" s="26">
        <v>91.657135303979913</v>
      </c>
      <c r="AH28" s="26">
        <v>85.961043712943308</v>
      </c>
      <c r="AI28" s="26">
        <v>82.571176656108193</v>
      </c>
      <c r="AJ28" s="26">
        <v>75.532136008979663</v>
      </c>
      <c r="AK28" s="26">
        <v>82.025711641006623</v>
      </c>
      <c r="AL28" s="26">
        <v>63.955295436821352</v>
      </c>
      <c r="AM28" s="26">
        <v>47.632570791013421</v>
      </c>
      <c r="AN28" s="26">
        <v>45.023967030337317</v>
      </c>
      <c r="AO28" s="26">
        <v>53.595289167983069</v>
      </c>
      <c r="AP28" s="26">
        <v>71.395036186400972</v>
      </c>
      <c r="AQ28" s="26">
        <v>81.907419598427794</v>
      </c>
      <c r="AR28" s="26">
        <v>86.651459392896854</v>
      </c>
      <c r="AS28" s="26">
        <v>91.657135303979913</v>
      </c>
      <c r="AT28" s="26">
        <v>85.961043712943308</v>
      </c>
      <c r="AU28" s="26">
        <v>82.571176656108193</v>
      </c>
      <c r="AV28" s="26">
        <v>75.532136008979663</v>
      </c>
      <c r="AW28" s="26">
        <v>82.025711641006623</v>
      </c>
      <c r="AX28" s="26">
        <v>63.955295436821352</v>
      </c>
      <c r="AY28" s="26">
        <v>47.632570791013421</v>
      </c>
      <c r="AZ28" s="26">
        <v>45.023967030337317</v>
      </c>
      <c r="BA28" s="26">
        <v>53.595289167983069</v>
      </c>
      <c r="BB28" s="26">
        <v>71.395036186400972</v>
      </c>
      <c r="BC28" s="26">
        <v>81.907419598427794</v>
      </c>
      <c r="BD28" s="26">
        <v>86.651459392896854</v>
      </c>
      <c r="BE28" s="26">
        <v>91.657135303979913</v>
      </c>
      <c r="BF28" s="26">
        <v>85.961043712943308</v>
      </c>
      <c r="BG28" s="26">
        <v>82.571176656108193</v>
      </c>
      <c r="BH28" s="26">
        <v>75.532136008979663</v>
      </c>
      <c r="BI28" s="26">
        <v>82.025711641006623</v>
      </c>
      <c r="BJ28" s="26">
        <v>63.955295436821352</v>
      </c>
      <c r="BK28" s="26">
        <v>47.632570791013421</v>
      </c>
      <c r="BL28" s="26">
        <v>45.023967030337317</v>
      </c>
      <c r="BM28" s="26">
        <v>53.595289167983069</v>
      </c>
      <c r="BN28" s="26">
        <v>71.395036186400972</v>
      </c>
      <c r="BO28" s="26">
        <v>81.907419598427794</v>
      </c>
      <c r="BP28" s="26">
        <v>86.651459392896854</v>
      </c>
      <c r="BQ28" s="26">
        <v>91.657135303979913</v>
      </c>
    </row>
    <row r="29" spans="2:69" x14ac:dyDescent="0.25">
      <c r="C29" s="25"/>
      <c r="G29" s="38" t="s">
        <v>80</v>
      </c>
      <c r="H29" s="38" t="s">
        <v>80</v>
      </c>
      <c r="I29" s="38" t="s">
        <v>80</v>
      </c>
      <c r="J29" s="39" t="s">
        <v>80</v>
      </c>
      <c r="K29" s="38" t="s">
        <v>80</v>
      </c>
      <c r="L29" s="38" t="s">
        <v>80</v>
      </c>
      <c r="M29" s="38" t="s">
        <v>80</v>
      </c>
      <c r="N29" s="38" t="s">
        <v>80</v>
      </c>
      <c r="O29" s="38" t="s">
        <v>80</v>
      </c>
      <c r="P29" s="38" t="s">
        <v>80</v>
      </c>
      <c r="Q29" s="38" t="s">
        <v>80</v>
      </c>
      <c r="R29" s="38" t="s">
        <v>80</v>
      </c>
      <c r="S29" s="38" t="s">
        <v>80</v>
      </c>
      <c r="T29" s="38" t="s">
        <v>80</v>
      </c>
      <c r="U29" s="38" t="s">
        <v>80</v>
      </c>
      <c r="V29" s="38" t="s">
        <v>80</v>
      </c>
      <c r="W29" s="38" t="s">
        <v>80</v>
      </c>
      <c r="X29" s="38"/>
      <c r="Y29" s="38"/>
      <c r="Z29" s="39" t="s">
        <v>80</v>
      </c>
      <c r="AA29" s="38" t="s">
        <v>80</v>
      </c>
      <c r="AB29" s="38" t="s">
        <v>80</v>
      </c>
      <c r="AC29" s="38" t="s">
        <v>80</v>
      </c>
      <c r="AD29" s="38" t="s">
        <v>80</v>
      </c>
      <c r="AE29" s="38" t="s">
        <v>80</v>
      </c>
      <c r="AF29" s="38" t="s">
        <v>80</v>
      </c>
      <c r="AG29" s="38" t="s">
        <v>80</v>
      </c>
      <c r="AH29" s="38" t="s">
        <v>80</v>
      </c>
      <c r="AI29" s="38" t="s">
        <v>80</v>
      </c>
      <c r="AJ29" s="38" t="s">
        <v>80</v>
      </c>
      <c r="AK29" s="38" t="s">
        <v>80</v>
      </c>
      <c r="AL29" s="38" t="s">
        <v>80</v>
      </c>
      <c r="AM29" s="38" t="s">
        <v>80</v>
      </c>
      <c r="AN29" s="38" t="s">
        <v>80</v>
      </c>
      <c r="AO29" s="38" t="s">
        <v>80</v>
      </c>
      <c r="AP29" s="38" t="s">
        <v>80</v>
      </c>
      <c r="AQ29" s="38" t="s">
        <v>80</v>
      </c>
      <c r="AR29" s="38" t="s">
        <v>80</v>
      </c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</row>
    <row r="30" spans="2:69" x14ac:dyDescent="0.25">
      <c r="B30" s="6" t="str">
        <f t="shared" ref="B30:B36" si="15">C30&amp;$C$9</f>
        <v>Downside</v>
      </c>
      <c r="F30" s="40" t="s">
        <v>43</v>
      </c>
      <c r="G30" s="38" t="s">
        <v>80</v>
      </c>
      <c r="H30" s="38" t="s">
        <v>80</v>
      </c>
      <c r="I30" s="38" t="s">
        <v>80</v>
      </c>
      <c r="J30" s="39" t="s">
        <v>80</v>
      </c>
      <c r="K30" s="38" t="s">
        <v>80</v>
      </c>
      <c r="L30" s="38" t="s">
        <v>80</v>
      </c>
      <c r="M30" s="38" t="s">
        <v>80</v>
      </c>
      <c r="N30" s="38" t="s">
        <v>80</v>
      </c>
      <c r="O30" s="38" t="s">
        <v>80</v>
      </c>
      <c r="P30" s="38" t="s">
        <v>80</v>
      </c>
      <c r="Q30" s="38" t="s">
        <v>80</v>
      </c>
      <c r="R30" s="38" t="s">
        <v>80</v>
      </c>
      <c r="S30" s="38" t="s">
        <v>80</v>
      </c>
      <c r="T30" s="38" t="s">
        <v>80</v>
      </c>
      <c r="U30" s="38" t="s">
        <v>80</v>
      </c>
      <c r="V30" s="38" t="s">
        <v>80</v>
      </c>
      <c r="W30" s="38" t="s">
        <v>80</v>
      </c>
      <c r="X30" s="38"/>
      <c r="Y30" s="38"/>
      <c r="Z30" s="39" t="s">
        <v>80</v>
      </c>
      <c r="AA30" s="38" t="s">
        <v>80</v>
      </c>
      <c r="AB30" s="38" t="s">
        <v>80</v>
      </c>
      <c r="AC30" s="38" t="s">
        <v>80</v>
      </c>
      <c r="AD30" s="38" t="s">
        <v>80</v>
      </c>
      <c r="AE30" s="38" t="s">
        <v>80</v>
      </c>
      <c r="AF30" s="38" t="s">
        <v>80</v>
      </c>
      <c r="AG30" s="38" t="s">
        <v>80</v>
      </c>
      <c r="AH30" s="38" t="s">
        <v>80</v>
      </c>
      <c r="AI30" s="38" t="s">
        <v>80</v>
      </c>
      <c r="AJ30" s="38" t="s">
        <v>80</v>
      </c>
      <c r="AK30" s="38" t="s">
        <v>80</v>
      </c>
      <c r="AL30" s="38" t="s">
        <v>80</v>
      </c>
      <c r="AM30" s="38" t="s">
        <v>80</v>
      </c>
      <c r="AN30" s="38" t="s">
        <v>80</v>
      </c>
      <c r="AO30" s="38" t="s">
        <v>80</v>
      </c>
      <c r="AP30" s="38" t="s">
        <v>80</v>
      </c>
      <c r="AQ30" s="38" t="s">
        <v>80</v>
      </c>
      <c r="AR30" s="38" t="s">
        <v>80</v>
      </c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</row>
    <row r="31" spans="2:69" ht="16.5" customHeight="1" x14ac:dyDescent="0.25">
      <c r="B31" s="6" t="str">
        <f t="shared" si="15"/>
        <v>Room demandDownside</v>
      </c>
      <c r="C31" s="7" t="s">
        <v>44</v>
      </c>
      <c r="F31" s="45" t="s">
        <v>45</v>
      </c>
      <c r="G31" s="43">
        <v>36.272339379325274</v>
      </c>
      <c r="H31" s="43">
        <v>15.353921374978853</v>
      </c>
      <c r="I31" s="43">
        <v>26.201073063695745</v>
      </c>
      <c r="J31" s="44"/>
      <c r="K31" s="43"/>
      <c r="L31" s="43">
        <v>7.6217750000000004</v>
      </c>
      <c r="M31" s="43">
        <v>10.13071505920837</v>
      </c>
      <c r="N31" s="43">
        <v>10.016253254558787</v>
      </c>
      <c r="O31" s="43">
        <v>8.5035960655581171</v>
      </c>
      <c r="P31" s="43">
        <v>6.2089033243052683</v>
      </c>
      <c r="Q31" s="43">
        <v>1.2626370490514542</v>
      </c>
      <c r="R31" s="43">
        <v>3.3658280244729175</v>
      </c>
      <c r="S31" s="43">
        <v>4.516552977149213</v>
      </c>
      <c r="T31" s="43">
        <v>4.9203508353406402</v>
      </c>
      <c r="U31" s="43">
        <v>7.0866229822747648</v>
      </c>
      <c r="V31" s="43">
        <v>7.4688518458711393</v>
      </c>
      <c r="W31" s="43">
        <v>6.7252474002091995</v>
      </c>
      <c r="X31" s="43">
        <v>6.6690705141064095</v>
      </c>
      <c r="Y31" s="43">
        <v>9.3731764334330823</v>
      </c>
      <c r="Z31" s="44"/>
      <c r="AA31" s="43"/>
      <c r="AB31" s="43">
        <v>2.230162</v>
      </c>
      <c r="AC31" s="43">
        <v>2.307048</v>
      </c>
      <c r="AD31" s="43">
        <v>3.084565</v>
      </c>
      <c r="AE31" s="43">
        <v>3.263493</v>
      </c>
      <c r="AF31" s="43">
        <v>3.4026534113529769</v>
      </c>
      <c r="AG31" s="43">
        <v>3.4645686478553928</v>
      </c>
      <c r="AH31" s="43">
        <v>3.5087073892839253</v>
      </c>
      <c r="AI31" s="43">
        <v>3.4534950928179282</v>
      </c>
      <c r="AJ31" s="43">
        <v>3.0540507724569319</v>
      </c>
      <c r="AK31" s="43">
        <v>3.3585604778816127</v>
      </c>
      <c r="AL31" s="43">
        <v>2.8019995893725591</v>
      </c>
      <c r="AM31" s="43">
        <v>2.3430359983039453</v>
      </c>
      <c r="AN31" s="43">
        <v>2.230162</v>
      </c>
      <c r="AO31" s="43">
        <v>2.307048</v>
      </c>
      <c r="AP31" s="43">
        <v>1.6716933243052681</v>
      </c>
      <c r="AQ31" s="43">
        <v>0.28426709592481264</v>
      </c>
      <c r="AR31" s="43">
        <v>0.37133754975748906</v>
      </c>
      <c r="AS31" s="43">
        <v>0.60703240336915254</v>
      </c>
      <c r="AT31" s="43">
        <v>0.91617701748260538</v>
      </c>
      <c r="AU31" s="43">
        <v>1.1573511852542906</v>
      </c>
      <c r="AV31" s="43">
        <v>1.2922998217360218</v>
      </c>
      <c r="AW31" s="43">
        <v>1.615297868221492</v>
      </c>
      <c r="AX31" s="43">
        <v>1.4933968479112769</v>
      </c>
      <c r="AY31" s="43">
        <v>1.4078582610164436</v>
      </c>
      <c r="AZ31" s="43">
        <v>1.3891409603735627</v>
      </c>
      <c r="BA31" s="43">
        <v>1.485036563803402</v>
      </c>
      <c r="BB31" s="43">
        <v>2.0461733111636762</v>
      </c>
      <c r="BC31" s="43">
        <v>2.2255081841495539</v>
      </c>
      <c r="BD31" s="43">
        <v>2.3801570665063014</v>
      </c>
      <c r="BE31" s="43">
        <v>2.4809577316189091</v>
      </c>
      <c r="BF31" s="43">
        <v>2.5675863211757251</v>
      </c>
      <c r="BG31" s="43">
        <v>2.5783600605041426</v>
      </c>
      <c r="BH31" s="43">
        <v>2.3229054641912716</v>
      </c>
      <c r="BI31" s="43">
        <v>2.5989607831861368</v>
      </c>
      <c r="BJ31" s="43">
        <v>2.2033173568412265</v>
      </c>
      <c r="BK31" s="43">
        <v>1.9229692601818373</v>
      </c>
      <c r="BL31" s="43">
        <v>1.8947358437926154</v>
      </c>
      <c r="BM31" s="43">
        <v>2.0160224741184885</v>
      </c>
      <c r="BN31" s="43">
        <v>2.7583121961953059</v>
      </c>
      <c r="BO31" s="43">
        <v>2.9741747257727988</v>
      </c>
      <c r="BP31" s="43">
        <v>3.1499210932698123</v>
      </c>
      <c r="BQ31" s="43">
        <v>3.2490806143904707</v>
      </c>
    </row>
    <row r="32" spans="2:69" ht="16.5" customHeight="1" x14ac:dyDescent="0.25">
      <c r="B32" s="6" t="str">
        <f t="shared" si="15"/>
        <v>Room revenue ($m)Downside</v>
      </c>
      <c r="C32" s="7" t="s">
        <v>46</v>
      </c>
      <c r="F32" s="46" t="s">
        <v>35</v>
      </c>
      <c r="G32" s="26">
        <v>4089.5172816584</v>
      </c>
      <c r="H32" s="26">
        <v>1337.5664148880385</v>
      </c>
      <c r="I32" s="26">
        <v>2398.3676754068765</v>
      </c>
      <c r="J32" s="27"/>
      <c r="K32" s="26"/>
      <c r="L32" s="26">
        <v>784.92992499999991</v>
      </c>
      <c r="M32" s="26">
        <v>1221.7167621916192</v>
      </c>
      <c r="N32" s="26">
        <v>1161.35495713404</v>
      </c>
      <c r="O32" s="26">
        <v>921.51563733274077</v>
      </c>
      <c r="P32" s="26">
        <v>594.18150704141715</v>
      </c>
      <c r="Q32" s="26">
        <v>86.300446798834116</v>
      </c>
      <c r="R32" s="26">
        <v>278.80269267876071</v>
      </c>
      <c r="S32" s="26">
        <v>378.28176836902657</v>
      </c>
      <c r="T32" s="26">
        <v>403.46733012924994</v>
      </c>
      <c r="U32" s="26">
        <v>684.61239711952067</v>
      </c>
      <c r="V32" s="26">
        <v>705.18770466648709</v>
      </c>
      <c r="W32" s="26">
        <v>605.10024349161847</v>
      </c>
      <c r="X32" s="26">
        <v>585.7244768915491</v>
      </c>
      <c r="Y32" s="26">
        <v>982.49413825454246</v>
      </c>
      <c r="Z32" s="27"/>
      <c r="AA32" s="26"/>
      <c r="AB32" s="26">
        <v>213.92133899999999</v>
      </c>
      <c r="AC32" s="26">
        <v>230.16647</v>
      </c>
      <c r="AD32" s="26">
        <v>340.84211599999998</v>
      </c>
      <c r="AE32" s="26">
        <v>380.72452500000003</v>
      </c>
      <c r="AF32" s="26">
        <v>415.22937418633268</v>
      </c>
      <c r="AG32" s="26">
        <v>425.76286300528648</v>
      </c>
      <c r="AH32" s="26">
        <v>412.12670147630553</v>
      </c>
      <c r="AI32" s="26">
        <v>397.21418318290517</v>
      </c>
      <c r="AJ32" s="26">
        <v>352.01407247482933</v>
      </c>
      <c r="AK32" s="26">
        <v>395.32253126987194</v>
      </c>
      <c r="AL32" s="26">
        <v>297.09755683763581</v>
      </c>
      <c r="AM32" s="26">
        <v>229.09554922523299</v>
      </c>
      <c r="AN32" s="26">
        <v>214.09386158902902</v>
      </c>
      <c r="AO32" s="26">
        <v>230.35209390969359</v>
      </c>
      <c r="AP32" s="26">
        <v>149.73555154269457</v>
      </c>
      <c r="AQ32" s="26">
        <v>17.50765609334734</v>
      </c>
      <c r="AR32" s="26">
        <v>23.922825241006731</v>
      </c>
      <c r="AS32" s="26">
        <v>44.869965464480053</v>
      </c>
      <c r="AT32" s="26">
        <v>73.321834815797985</v>
      </c>
      <c r="AU32" s="26">
        <v>94.951273309043145</v>
      </c>
      <c r="AV32" s="26">
        <v>110.52958455391956</v>
      </c>
      <c r="AW32" s="26">
        <v>146.0053622281431</v>
      </c>
      <c r="AX32" s="26">
        <v>123.44114436827928</v>
      </c>
      <c r="AY32" s="26">
        <v>108.83526177260416</v>
      </c>
      <c r="AZ32" s="26">
        <v>105.61731394236485</v>
      </c>
      <c r="BA32" s="26">
        <v>117.73050607719824</v>
      </c>
      <c r="BB32" s="26">
        <v>180.11951010968684</v>
      </c>
      <c r="BC32" s="26">
        <v>207.35103830448807</v>
      </c>
      <c r="BD32" s="26">
        <v>232.54763626154875</v>
      </c>
      <c r="BE32" s="26">
        <v>244.71372255348388</v>
      </c>
      <c r="BF32" s="26">
        <v>243.87429941608147</v>
      </c>
      <c r="BG32" s="26">
        <v>241.59054209647741</v>
      </c>
      <c r="BH32" s="26">
        <v>219.72286315392819</v>
      </c>
      <c r="BI32" s="26">
        <v>252.88571107618526</v>
      </c>
      <c r="BJ32" s="26">
        <v>194.52595294385787</v>
      </c>
      <c r="BK32" s="26">
        <v>157.68857947157537</v>
      </c>
      <c r="BL32" s="26">
        <v>153.51649157575679</v>
      </c>
      <c r="BM32" s="26">
        <v>171.09841089253362</v>
      </c>
      <c r="BN32" s="26">
        <v>261.10957442325872</v>
      </c>
      <c r="BO32" s="26">
        <v>299.32861072532876</v>
      </c>
      <c r="BP32" s="26">
        <v>333.91513335670697</v>
      </c>
      <c r="BQ32" s="26">
        <v>349.25039417250673</v>
      </c>
    </row>
    <row r="33" spans="2:69" ht="16.5" customHeight="1" x14ac:dyDescent="0.25">
      <c r="B33" s="6" t="str">
        <f t="shared" si="15"/>
        <v>Room SupplyDownside</v>
      </c>
      <c r="C33" s="7" t="s">
        <v>47</v>
      </c>
      <c r="F33" s="46" t="s">
        <v>48</v>
      </c>
      <c r="G33" s="43">
        <v>56.445078020407664</v>
      </c>
      <c r="H33" s="43">
        <v>47.839353850668303</v>
      </c>
      <c r="I33" s="43">
        <v>54.245811012558953</v>
      </c>
      <c r="J33" s="44"/>
      <c r="K33" s="43"/>
      <c r="L33" s="43">
        <v>13.819836</v>
      </c>
      <c r="M33" s="43">
        <v>14.08534777593052</v>
      </c>
      <c r="N33" s="43">
        <v>14.265364115649064</v>
      </c>
      <c r="O33" s="43">
        <v>14.274530128828081</v>
      </c>
      <c r="P33" s="43">
        <v>13.882505411</v>
      </c>
      <c r="Q33" s="43">
        <v>9.8597434431513644</v>
      </c>
      <c r="R33" s="43">
        <v>11.192222648499307</v>
      </c>
      <c r="S33" s="43">
        <v>12.904882348017635</v>
      </c>
      <c r="T33" s="43">
        <v>13.055086794279095</v>
      </c>
      <c r="U33" s="43">
        <v>13.5171159372224</v>
      </c>
      <c r="V33" s="43">
        <v>13.799006414097592</v>
      </c>
      <c r="W33" s="43">
        <v>13.874601866959869</v>
      </c>
      <c r="X33" s="43">
        <v>13.487903079048097</v>
      </c>
      <c r="Y33" s="43">
        <v>13.795272635027846</v>
      </c>
      <c r="Z33" s="44"/>
      <c r="AA33" s="43"/>
      <c r="AB33" s="43">
        <v>4.751277</v>
      </c>
      <c r="AC33" s="43">
        <v>4.2945279999999997</v>
      </c>
      <c r="AD33" s="43">
        <v>4.7740309999999999</v>
      </c>
      <c r="AE33" s="43">
        <v>4.6482299999999999</v>
      </c>
      <c r="AF33" s="43">
        <v>4.7919489999999998</v>
      </c>
      <c r="AG33" s="43">
        <v>4.6451687759305198</v>
      </c>
      <c r="AH33" s="43">
        <v>4.7943426891436278</v>
      </c>
      <c r="AI33" s="43">
        <v>4.8105670679396981</v>
      </c>
      <c r="AJ33" s="43">
        <v>4.6604543585657368</v>
      </c>
      <c r="AK33" s="43">
        <v>4.819495294354029</v>
      </c>
      <c r="AL33" s="43">
        <v>4.6453941742967242</v>
      </c>
      <c r="AM33" s="43">
        <v>4.8096406601773261</v>
      </c>
      <c r="AN33" s="43">
        <v>4.751277</v>
      </c>
      <c r="AO33" s="43">
        <v>4.4479040000000003</v>
      </c>
      <c r="AP33" s="43">
        <v>4.6833244110000001</v>
      </c>
      <c r="AQ33" s="43">
        <v>3.2537609999999999</v>
      </c>
      <c r="AR33" s="43">
        <v>3.3543642999999999</v>
      </c>
      <c r="AS33" s="43">
        <v>3.2516181431513638</v>
      </c>
      <c r="AT33" s="43">
        <v>3.4998701630748483</v>
      </c>
      <c r="AU33" s="43">
        <v>3.7974616434315975</v>
      </c>
      <c r="AV33" s="43">
        <v>3.8948908419928596</v>
      </c>
      <c r="AW33" s="43">
        <v>4.2257286545943176</v>
      </c>
      <c r="AX33" s="43">
        <v>4.2161562685460767</v>
      </c>
      <c r="AY33" s="43">
        <v>4.4629974248772397</v>
      </c>
      <c r="AZ33" s="43">
        <v>4.4602057068751115</v>
      </c>
      <c r="BA33" s="43">
        <v>4.0577469332491161</v>
      </c>
      <c r="BB33" s="43">
        <v>4.5371341541548666</v>
      </c>
      <c r="BC33" s="43">
        <v>4.4406410833829</v>
      </c>
      <c r="BD33" s="43">
        <v>4.5993423623648235</v>
      </c>
      <c r="BE33" s="43">
        <v>4.4771324914746762</v>
      </c>
      <c r="BF33" s="43">
        <v>4.6295817531658319</v>
      </c>
      <c r="BG33" s="43">
        <v>4.6535144947542548</v>
      </c>
      <c r="BH33" s="43">
        <v>4.5159101661775063</v>
      </c>
      <c r="BI33" s="43">
        <v>4.6774922831942147</v>
      </c>
      <c r="BJ33" s="43">
        <v>4.5153645914335936</v>
      </c>
      <c r="BK33" s="43">
        <v>4.6817449923320602</v>
      </c>
      <c r="BL33" s="43">
        <v>4.6312504952007991</v>
      </c>
      <c r="BM33" s="43">
        <v>4.1914642707494867</v>
      </c>
      <c r="BN33" s="43">
        <v>4.6651883130978122</v>
      </c>
      <c r="BO33" s="43">
        <v>4.5475541664303423</v>
      </c>
      <c r="BP33" s="43">
        <v>4.693349794066048</v>
      </c>
      <c r="BQ33" s="43">
        <v>4.5543686745314558</v>
      </c>
    </row>
    <row r="34" spans="2:69" ht="16.5" customHeight="1" x14ac:dyDescent="0.25">
      <c r="B34" s="6" t="str">
        <f t="shared" si="15"/>
        <v>Occupancy rateDownside</v>
      </c>
      <c r="C34" s="7" t="str">
        <f t="shared" ref="C34:C36" si="16">F26</f>
        <v>Occupancy rate</v>
      </c>
      <c r="F34" s="46" t="s">
        <v>38</v>
      </c>
      <c r="G34" s="30">
        <v>0.64261297267072681</v>
      </c>
      <c r="H34" s="30">
        <v>0.32094750742049089</v>
      </c>
      <c r="I34" s="30">
        <v>0.48300638472581209</v>
      </c>
      <c r="J34" s="31"/>
      <c r="K34" s="30"/>
      <c r="L34" s="30">
        <v>0.5515098008398942</v>
      </c>
      <c r="M34" s="30">
        <v>0.71923783639336558</v>
      </c>
      <c r="N34" s="30">
        <v>0.70213793166141381</v>
      </c>
      <c r="O34" s="30">
        <v>0.59571810692281268</v>
      </c>
      <c r="P34" s="30">
        <v>0.44724659854161158</v>
      </c>
      <c r="Q34" s="30">
        <v>0.12805982795916351</v>
      </c>
      <c r="R34" s="30">
        <v>0.30072918759565775</v>
      </c>
      <c r="S34" s="30">
        <v>0.34998792358947906</v>
      </c>
      <c r="T34" s="30">
        <v>0.37689146865701428</v>
      </c>
      <c r="U34" s="30">
        <v>0.52427034103925718</v>
      </c>
      <c r="V34" s="30">
        <v>0.5412601184271264</v>
      </c>
      <c r="W34" s="30">
        <v>0.484716423915867</v>
      </c>
      <c r="X34" s="30">
        <v>0.49444828265900292</v>
      </c>
      <c r="Y34" s="30">
        <v>0.67944843725911341</v>
      </c>
      <c r="Z34" s="31" t="s">
        <v>80</v>
      </c>
      <c r="AA34" s="30" t="s">
        <v>80</v>
      </c>
      <c r="AB34" s="30">
        <v>0.46938159993618556</v>
      </c>
      <c r="AC34" s="30">
        <v>0.53720641709636074</v>
      </c>
      <c r="AD34" s="30">
        <v>0.64611331597972443</v>
      </c>
      <c r="AE34" s="30">
        <v>0.70209370018265016</v>
      </c>
      <c r="AF34" s="30">
        <v>0.71007713382445792</v>
      </c>
      <c r="AG34" s="30">
        <v>0.74584343755332561</v>
      </c>
      <c r="AH34" s="30">
        <v>0.73184326127314347</v>
      </c>
      <c r="AI34" s="30">
        <v>0.71789771227470167</v>
      </c>
      <c r="AJ34" s="30">
        <v>0.65531180813812795</v>
      </c>
      <c r="AK34" s="30">
        <v>0.69686974937315926</v>
      </c>
      <c r="AL34" s="30">
        <v>0.60317800475925365</v>
      </c>
      <c r="AM34" s="30">
        <v>0.48715406489797103</v>
      </c>
      <c r="AN34" s="30">
        <v>0.46938159993618556</v>
      </c>
      <c r="AO34" s="30">
        <v>0.53720641709636074</v>
      </c>
      <c r="AP34" s="30">
        <v>0.356514921447324</v>
      </c>
      <c r="AQ34" s="30">
        <v>8.7260217022700773E-2</v>
      </c>
      <c r="AR34" s="30">
        <v>0.11056915369552262</v>
      </c>
      <c r="AS34" s="30">
        <v>0.18646085938833132</v>
      </c>
      <c r="AT34" s="30">
        <v>0.26145852402744635</v>
      </c>
      <c r="AU34" s="30">
        <v>0.30440172568100854</v>
      </c>
      <c r="AV34" s="30">
        <v>0.33139300648656905</v>
      </c>
      <c r="AW34" s="30">
        <v>0.38179159107467647</v>
      </c>
      <c r="AX34" s="30">
        <v>0.35378048778165316</v>
      </c>
      <c r="AY34" s="30">
        <v>0.3150704277890321</v>
      </c>
      <c r="AZ34" s="30">
        <v>0.3110761916435002</v>
      </c>
      <c r="BA34" s="30">
        <v>0.36553379379864526</v>
      </c>
      <c r="BB34" s="30">
        <v>0.45043916049963012</v>
      </c>
      <c r="BC34" s="30">
        <v>0.50056314254749734</v>
      </c>
      <c r="BD34" s="30">
        <v>0.51687463947015111</v>
      </c>
      <c r="BE34" s="30">
        <v>0.55347086449902938</v>
      </c>
      <c r="BF34" s="30">
        <v>0.5539347887783308</v>
      </c>
      <c r="BG34" s="30">
        <v>0.55339832406601319</v>
      </c>
      <c r="BH34" s="30">
        <v>0.51376153629742338</v>
      </c>
      <c r="BI34" s="30">
        <v>0.55496039672772712</v>
      </c>
      <c r="BJ34" s="30">
        <v>0.48737088123493399</v>
      </c>
      <c r="BK34" s="30">
        <v>0.41024182220511113</v>
      </c>
      <c r="BL34" s="30">
        <v>0.40862576305235793</v>
      </c>
      <c r="BM34" s="30">
        <v>0.48040215410310355</v>
      </c>
      <c r="BN34" s="30">
        <v>0.59054036217465911</v>
      </c>
      <c r="BO34" s="30">
        <v>0.65322672342690358</v>
      </c>
      <c r="BP34" s="30">
        <v>0.67033531037981664</v>
      </c>
      <c r="BQ34" s="30">
        <v>0.71253737354956004</v>
      </c>
    </row>
    <row r="35" spans="2:69" ht="16.5" customHeight="1" x14ac:dyDescent="0.25">
      <c r="B35" s="6" t="str">
        <f t="shared" si="15"/>
        <v>ADRDownside</v>
      </c>
      <c r="C35" s="7" t="str">
        <f t="shared" si="16"/>
        <v>ADR</v>
      </c>
      <c r="F35" s="46" t="s">
        <v>40</v>
      </c>
      <c r="G35" s="26">
        <v>112.74478987670059</v>
      </c>
      <c r="H35" s="26">
        <v>87.115622271439477</v>
      </c>
      <c r="I35" s="26">
        <v>91.53700192264489</v>
      </c>
      <c r="J35" s="27" t="s">
        <v>80</v>
      </c>
      <c r="K35" s="26" t="s">
        <v>80</v>
      </c>
      <c r="L35" s="26">
        <v>102.98518717752754</v>
      </c>
      <c r="M35" s="26">
        <v>120.59531386001552</v>
      </c>
      <c r="N35" s="26">
        <v>115.94704403120619</v>
      </c>
      <c r="O35" s="26">
        <v>108.36775762022968</v>
      </c>
      <c r="P35" s="26">
        <v>95.698302261438698</v>
      </c>
      <c r="Q35" s="26">
        <v>68.349369966346714</v>
      </c>
      <c r="R35" s="26">
        <v>82.833314908423077</v>
      </c>
      <c r="S35" s="26">
        <v>83.754529235654601</v>
      </c>
      <c r="T35" s="26">
        <v>81.99970766948725</v>
      </c>
      <c r="U35" s="26">
        <v>96.60629595110251</v>
      </c>
      <c r="V35" s="26">
        <v>94.417149947394165</v>
      </c>
      <c r="W35" s="26">
        <v>89.974421383040251</v>
      </c>
      <c r="X35" s="26">
        <v>87.827003126241564</v>
      </c>
      <c r="Y35" s="26">
        <v>104.8197636342462</v>
      </c>
      <c r="Z35" s="27" t="s">
        <v>80</v>
      </c>
      <c r="AA35" s="26" t="s">
        <v>80</v>
      </c>
      <c r="AB35" s="26">
        <v>95.921883253324197</v>
      </c>
      <c r="AC35" s="26">
        <v>99.766658517724821</v>
      </c>
      <c r="AD35" s="26">
        <v>110.49924900269568</v>
      </c>
      <c r="AE35" s="26">
        <v>116.66166435779087</v>
      </c>
      <c r="AF35" s="26">
        <v>122.03105164955001</v>
      </c>
      <c r="AG35" s="26">
        <v>122.89058358501238</v>
      </c>
      <c r="AH35" s="26">
        <v>117.45827045452612</v>
      </c>
      <c r="AI35" s="26">
        <v>115.01802449610335</v>
      </c>
      <c r="AJ35" s="26">
        <v>115.26136881858058</v>
      </c>
      <c r="AK35" s="26">
        <v>117.70594392250418</v>
      </c>
      <c r="AL35" s="26">
        <v>106.03054974185908</v>
      </c>
      <c r="AM35" s="26">
        <v>97.777221259540411</v>
      </c>
      <c r="AN35" s="26">
        <v>95.921883253324197</v>
      </c>
      <c r="AO35" s="26">
        <v>99.766658517724821</v>
      </c>
      <c r="AP35" s="26">
        <v>89.498866729733365</v>
      </c>
      <c r="AQ35" s="26">
        <v>61.539027948734677</v>
      </c>
      <c r="AR35" s="26">
        <v>64.371379745137631</v>
      </c>
      <c r="AS35" s="26">
        <v>73.857240734592438</v>
      </c>
      <c r="AT35" s="26">
        <v>79.965590525441371</v>
      </c>
      <c r="AU35" s="26">
        <v>81.975646418862766</v>
      </c>
      <c r="AV35" s="26">
        <v>85.460311387798924</v>
      </c>
      <c r="AW35" s="26">
        <v>90.316147430758008</v>
      </c>
      <c r="AX35" s="26">
        <v>82.591228596046207</v>
      </c>
      <c r="AY35" s="26">
        <v>77.243138293302124</v>
      </c>
      <c r="AZ35" s="26">
        <v>75.969281476903376</v>
      </c>
      <c r="BA35" s="26">
        <v>79.213842730945728</v>
      </c>
      <c r="BB35" s="26">
        <v>87.956422961801096</v>
      </c>
      <c r="BC35" s="26">
        <v>93.094974301847571</v>
      </c>
      <c r="BD35" s="26">
        <v>97.623759880460284</v>
      </c>
      <c r="BE35" s="26">
        <v>98.557158978828198</v>
      </c>
      <c r="BF35" s="26">
        <v>94.90524161206433</v>
      </c>
      <c r="BG35" s="26">
        <v>93.623652650095039</v>
      </c>
      <c r="BH35" s="26">
        <v>94.513300984985605</v>
      </c>
      <c r="BI35" s="26">
        <v>97.224066569913404</v>
      </c>
      <c r="BJ35" s="26">
        <v>88.216477742494945</v>
      </c>
      <c r="BK35" s="26">
        <v>81.93644491376007</v>
      </c>
      <c r="BL35" s="26">
        <v>80.957219406076234</v>
      </c>
      <c r="BM35" s="26">
        <v>84.80077560793832</v>
      </c>
      <c r="BN35" s="26">
        <v>94.586377901962848</v>
      </c>
      <c r="BO35" s="26">
        <v>100.56132082074619</v>
      </c>
      <c r="BP35" s="26">
        <v>105.9218713926297</v>
      </c>
      <c r="BQ35" s="26">
        <v>107.4052809969491</v>
      </c>
    </row>
    <row r="36" spans="2:69" ht="16.5" customHeight="1" x14ac:dyDescent="0.25">
      <c r="B36" s="6" t="str">
        <f t="shared" si="15"/>
        <v>RevPARDownside</v>
      </c>
      <c r="C36" s="7" t="str">
        <f t="shared" si="16"/>
        <v>RevPAR</v>
      </c>
      <c r="F36" s="46" t="s">
        <v>42</v>
      </c>
      <c r="G36" s="26">
        <v>72.451264575803037</v>
      </c>
      <c r="H36" s="26">
        <v>27.959541825403498</v>
      </c>
      <c r="I36" s="26">
        <v>44.212956367296421</v>
      </c>
      <c r="J36" s="27" t="s">
        <v>80</v>
      </c>
      <c r="K36" s="26" t="s">
        <v>80</v>
      </c>
      <c r="L36" s="26">
        <v>56.79734006973743</v>
      </c>
      <c r="M36" s="26">
        <v>86.736712619856405</v>
      </c>
      <c r="N36" s="26">
        <v>81.410817678325984</v>
      </c>
      <c r="O36" s="26">
        <v>64.55663542099343</v>
      </c>
      <c r="P36" s="26">
        <v>42.800740172635479</v>
      </c>
      <c r="Q36" s="26">
        <v>8.7528085590075797</v>
      </c>
      <c r="R36" s="26">
        <v>24.910395498265359</v>
      </c>
      <c r="S36" s="26">
        <v>29.313073778401069</v>
      </c>
      <c r="T36" s="26">
        <v>30.904990252998889</v>
      </c>
      <c r="U36" s="26">
        <v>50.647815724823921</v>
      </c>
      <c r="V36" s="26">
        <v>51.10423776207832</v>
      </c>
      <c r="W36" s="26">
        <v>43.612079776686585</v>
      </c>
      <c r="X36" s="26">
        <v>43.425910866857024</v>
      </c>
      <c r="Y36" s="26">
        <v>71.219624595158223</v>
      </c>
      <c r="Z36" s="27" t="s">
        <v>80</v>
      </c>
      <c r="AA36" s="26" t="s">
        <v>80</v>
      </c>
      <c r="AB36" s="26">
        <v>45.023967030337317</v>
      </c>
      <c r="AC36" s="26">
        <v>53.595289167983069</v>
      </c>
      <c r="AD36" s="26">
        <v>71.395036186400972</v>
      </c>
      <c r="AE36" s="26">
        <v>81.907419598427794</v>
      </c>
      <c r="AF36" s="26">
        <v>86.651459392896854</v>
      </c>
      <c r="AG36" s="26">
        <v>91.657135303979913</v>
      </c>
      <c r="AH36" s="26">
        <v>85.961043712943308</v>
      </c>
      <c r="AI36" s="26">
        <v>82.571176656108193</v>
      </c>
      <c r="AJ36" s="26">
        <v>75.532136008979663</v>
      </c>
      <c r="AK36" s="26">
        <v>82.025711641006623</v>
      </c>
      <c r="AL36" s="26">
        <v>63.955295436821352</v>
      </c>
      <c r="AM36" s="26">
        <v>47.632570791013421</v>
      </c>
      <c r="AN36" s="26">
        <v>45.060277813528664</v>
      </c>
      <c r="AO36" s="26">
        <v>51.788908643193196</v>
      </c>
      <c r="AP36" s="26">
        <v>31.972064798885562</v>
      </c>
      <c r="AQ36" s="26">
        <v>5.380744342730563</v>
      </c>
      <c r="AR36" s="26">
        <v>7.1318506582623522</v>
      </c>
      <c r="AS36" s="26">
        <v>13.799272697191165</v>
      </c>
      <c r="AT36" s="26">
        <v>20.949872823676493</v>
      </c>
      <c r="AU36" s="26">
        <v>25.003879492312631</v>
      </c>
      <c r="AV36" s="26">
        <v>28.378095571316706</v>
      </c>
      <c r="AW36" s="26">
        <v>34.551523337733109</v>
      </c>
      <c r="AX36" s="26">
        <v>29.27812360495059</v>
      </c>
      <c r="AY36" s="26">
        <v>24.386135910799414</v>
      </c>
      <c r="AZ36" s="26">
        <v>23.679919914806337</v>
      </c>
      <c r="BA36" s="26">
        <v>29.013762566737778</v>
      </c>
      <c r="BB36" s="26">
        <v>39.69896061917035</v>
      </c>
      <c r="BC36" s="26">
        <v>46.693942250907412</v>
      </c>
      <c r="BD36" s="26">
        <v>50.561062417188865</v>
      </c>
      <c r="BE36" s="26">
        <v>54.658584042233734</v>
      </c>
      <c r="BF36" s="26">
        <v>52.677393427454582</v>
      </c>
      <c r="BG36" s="26">
        <v>51.91571711419703</v>
      </c>
      <c r="BH36" s="26">
        <v>48.655277688996343</v>
      </c>
      <c r="BI36" s="26">
        <v>54.064378039655899</v>
      </c>
      <c r="BJ36" s="26">
        <v>43.080896128057148</v>
      </c>
      <c r="BK36" s="26">
        <v>33.681582343729474</v>
      </c>
      <c r="BL36" s="26">
        <v>33.147956849848761</v>
      </c>
      <c r="BM36" s="26">
        <v>40.820677414945273</v>
      </c>
      <c r="BN36" s="26">
        <v>55.969782332296646</v>
      </c>
      <c r="BO36" s="26">
        <v>65.82189013490968</v>
      </c>
      <c r="BP36" s="26">
        <v>71.146440816937726</v>
      </c>
      <c r="BQ36" s="26">
        <v>76.684699709435989</v>
      </c>
    </row>
    <row r="37" spans="2:69" x14ac:dyDescent="0.25">
      <c r="F37" s="46"/>
      <c r="G37" s="38"/>
      <c r="H37" s="38"/>
      <c r="I37" s="38"/>
      <c r="J37" s="39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9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</row>
    <row r="38" spans="2:69" x14ac:dyDescent="0.25">
      <c r="F38" s="40" t="s">
        <v>49</v>
      </c>
      <c r="G38" s="38"/>
      <c r="H38" s="38"/>
      <c r="I38" s="38"/>
      <c r="J38" s="39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</row>
    <row r="39" spans="2:69" ht="16.5" customHeight="1" x14ac:dyDescent="0.25">
      <c r="F39" s="45" t="str">
        <f t="shared" ref="F39:F44" si="17">F31</f>
        <v>Room demand (millions)</v>
      </c>
      <c r="G39" s="43" t="s">
        <v>11</v>
      </c>
      <c r="H39" s="43">
        <v>20.86639030359256</v>
      </c>
      <c r="I39" s="43">
        <v>10.019238614875668</v>
      </c>
      <c r="J39" s="44"/>
      <c r="K39" s="43"/>
      <c r="L39" s="43">
        <v>-1.0932391891416593E-2</v>
      </c>
      <c r="M39" s="43">
        <v>-1.4531122627937876E-2</v>
      </c>
      <c r="N39" s="43">
        <v>-1.4366942852882758E-2</v>
      </c>
      <c r="O39" s="43">
        <v>-1.2197243381624645E-2</v>
      </c>
      <c r="P39" s="43">
        <v>1.4019392838033156</v>
      </c>
      <c r="Q39" s="43">
        <v>8.853546887528978</v>
      </c>
      <c r="R39" s="43">
        <v>6.636058287232987</v>
      </c>
      <c r="S39" s="43">
        <v>3.9748458450272794</v>
      </c>
      <c r="T39" s="43">
        <v>2.6904917727679436</v>
      </c>
      <c r="U39" s="43">
        <v>3.0295609543056674</v>
      </c>
      <c r="V39" s="43">
        <v>2.5330344658347652</v>
      </c>
      <c r="W39" s="43">
        <v>1.7661514219672929</v>
      </c>
      <c r="X39" s="43">
        <v>0.94177209400217432</v>
      </c>
      <c r="Y39" s="43">
        <v>0.74300750314734998</v>
      </c>
      <c r="Z39" s="44"/>
      <c r="AA39" s="43"/>
      <c r="AB39" s="43">
        <v>-3.1988618091385312E-3</v>
      </c>
      <c r="AC39" s="43">
        <v>-3.30914424111306E-3</v>
      </c>
      <c r="AD39" s="43">
        <v>-4.4243858411650017E-3</v>
      </c>
      <c r="AE39" s="43">
        <v>-4.681033540204993E-3</v>
      </c>
      <c r="AF39" s="43">
        <v>-4.8806400823395713E-3</v>
      </c>
      <c r="AG39" s="43">
        <v>-4.9694490053919793E-3</v>
      </c>
      <c r="AH39" s="43">
        <v>-5.0327599820203517E-3</v>
      </c>
      <c r="AI39" s="43">
        <v>-4.9535655080044094E-3</v>
      </c>
      <c r="AJ39" s="43">
        <v>-4.3806173628562206E-3</v>
      </c>
      <c r="AK39" s="43">
        <v>-4.8173948109493381E-3</v>
      </c>
      <c r="AL39" s="43">
        <v>-4.019084477121293E-3</v>
      </c>
      <c r="AM39" s="43">
        <v>-3.3607640935553462E-3</v>
      </c>
      <c r="AN39" s="43">
        <v>-3.1988618091385312E-3</v>
      </c>
      <c r="AO39" s="43">
        <v>-3.30914424111306E-3</v>
      </c>
      <c r="AP39" s="43">
        <v>1.4084472898535669</v>
      </c>
      <c r="AQ39" s="43">
        <v>2.9745448705349822</v>
      </c>
      <c r="AR39" s="43">
        <v>3.0264352215131485</v>
      </c>
      <c r="AS39" s="43">
        <v>2.8525667954808482</v>
      </c>
      <c r="AT39" s="43">
        <v>2.5874976118192996</v>
      </c>
      <c r="AU39" s="43">
        <v>2.291190342055633</v>
      </c>
      <c r="AV39" s="43">
        <v>1.7573703333580539</v>
      </c>
      <c r="AW39" s="43">
        <v>1.7384452148491714</v>
      </c>
      <c r="AX39" s="43">
        <v>1.3045836569841609</v>
      </c>
      <c r="AY39" s="43">
        <v>0.9318169731939463</v>
      </c>
      <c r="AZ39" s="43">
        <v>0.83782217781729873</v>
      </c>
      <c r="BA39" s="43">
        <v>0.81870229195548494</v>
      </c>
      <c r="BB39" s="43">
        <v>1.0339673029951588</v>
      </c>
      <c r="BC39" s="43">
        <v>1.0333037823102411</v>
      </c>
      <c r="BD39" s="43">
        <v>1.0176157047643359</v>
      </c>
      <c r="BE39" s="43">
        <v>0.97864146723109169</v>
      </c>
      <c r="BF39" s="43">
        <v>0.93608830812617994</v>
      </c>
      <c r="BG39" s="43">
        <v>0.87018146680578123</v>
      </c>
      <c r="BH39" s="43">
        <v>0.72676469090280404</v>
      </c>
      <c r="BI39" s="43">
        <v>0.75478229988452661</v>
      </c>
      <c r="BJ39" s="43">
        <v>0.59466314805421128</v>
      </c>
      <c r="BK39" s="43">
        <v>0.41670597402855258</v>
      </c>
      <c r="BL39" s="43">
        <v>0.33222729439824605</v>
      </c>
      <c r="BM39" s="43">
        <v>0.28771638164039848</v>
      </c>
      <c r="BN39" s="43">
        <v>0.32182841796352912</v>
      </c>
      <c r="BO39" s="43">
        <v>0.28463724068699614</v>
      </c>
      <c r="BP39" s="43">
        <v>0.24785167800082508</v>
      </c>
      <c r="BQ39" s="43">
        <v>0.21051858445953009</v>
      </c>
    </row>
    <row r="40" spans="2:69" ht="16.5" customHeight="1" x14ac:dyDescent="0.25">
      <c r="F40" s="46" t="str">
        <f t="shared" si="17"/>
        <v>Room revenue</v>
      </c>
      <c r="G40" s="26" t="s">
        <v>11</v>
      </c>
      <c r="H40" s="26">
        <v>2745.9027648658721</v>
      </c>
      <c r="I40" s="26">
        <v>1685.1015043470343</v>
      </c>
      <c r="J40" s="27"/>
      <c r="K40" s="26"/>
      <c r="L40" s="26">
        <v>-1.1608548998128754</v>
      </c>
      <c r="M40" s="26">
        <v>-1.8068312143579988</v>
      </c>
      <c r="N40" s="26">
        <v>-1.7175604464450771</v>
      </c>
      <c r="O40" s="26">
        <v>-1.3628553438728659</v>
      </c>
      <c r="P40" s="26">
        <v>189.58756305876989</v>
      </c>
      <c r="Q40" s="26">
        <v>1133.609484178427</v>
      </c>
      <c r="R40" s="26">
        <v>880.83470400883425</v>
      </c>
      <c r="S40" s="26">
        <v>541.87101361984128</v>
      </c>
      <c r="T40" s="26">
        <v>380.30173997093709</v>
      </c>
      <c r="U40" s="26">
        <v>535.29753385774052</v>
      </c>
      <c r="V40" s="26">
        <v>454.44969202110781</v>
      </c>
      <c r="W40" s="26">
        <v>315.05253849724943</v>
      </c>
      <c r="X40" s="26">
        <v>198.04459320863793</v>
      </c>
      <c r="Y40" s="26">
        <v>237.41579272271872</v>
      </c>
      <c r="Z40" s="27"/>
      <c r="AA40" s="26"/>
      <c r="AB40" s="26">
        <v>-0.31637427322277745</v>
      </c>
      <c r="AC40" s="26">
        <v>-0.34039965347497514</v>
      </c>
      <c r="AD40" s="26">
        <v>-0.50408097311515121</v>
      </c>
      <c r="AE40" s="26">
        <v>0</v>
      </c>
      <c r="AF40" s="26">
        <v>-0.61409437736807604</v>
      </c>
      <c r="AG40" s="26">
        <v>-0.62967264966749781</v>
      </c>
      <c r="AH40" s="26">
        <v>-0.60950574760221343</v>
      </c>
      <c r="AI40" s="26">
        <v>-0.5874512056895469</v>
      </c>
      <c r="AJ40" s="26">
        <v>-0.52060349315325993</v>
      </c>
      <c r="AK40" s="26">
        <v>-0.58465358857489491</v>
      </c>
      <c r="AL40" s="26">
        <v>-0.43938591661850523</v>
      </c>
      <c r="AM40" s="26">
        <v>-0.3388158386794089</v>
      </c>
      <c r="AN40" s="26">
        <v>-0.4888968622518064</v>
      </c>
      <c r="AO40" s="26">
        <v>-0.52602356316856458</v>
      </c>
      <c r="AP40" s="26">
        <v>190.60248348419026</v>
      </c>
      <c r="AQ40" s="26">
        <v>362.65380471933025</v>
      </c>
      <c r="AR40" s="26">
        <v>390.6924545679579</v>
      </c>
      <c r="AS40" s="26">
        <v>380.26322489113892</v>
      </c>
      <c r="AT40" s="26">
        <v>338.19536091290536</v>
      </c>
      <c r="AU40" s="26">
        <v>301.6754586681725</v>
      </c>
      <c r="AV40" s="26">
        <v>240.96388442775651</v>
      </c>
      <c r="AW40" s="26">
        <v>248.73251545315395</v>
      </c>
      <c r="AX40" s="26">
        <v>173.21702655273802</v>
      </c>
      <c r="AY40" s="26">
        <v>119.92147161394942</v>
      </c>
      <c r="AZ40" s="26">
        <v>107.98765078441237</v>
      </c>
      <c r="BA40" s="26">
        <v>112.09556426932679</v>
      </c>
      <c r="BB40" s="26">
        <v>160.21852491719798</v>
      </c>
      <c r="BC40" s="26">
        <v>172.81042250818953</v>
      </c>
      <c r="BD40" s="26">
        <v>182.06764354741586</v>
      </c>
      <c r="BE40" s="26">
        <v>180.4194678021351</v>
      </c>
      <c r="BF40" s="26">
        <v>167.64289631262184</v>
      </c>
      <c r="BG40" s="26">
        <v>155.03618988073822</v>
      </c>
      <c r="BH40" s="26">
        <v>131.77060582774789</v>
      </c>
      <c r="BI40" s="26">
        <v>141.85216660511179</v>
      </c>
      <c r="BJ40" s="26">
        <v>102.13221797715943</v>
      </c>
      <c r="BK40" s="26">
        <v>71.068153914978211</v>
      </c>
      <c r="BL40" s="26">
        <v>60.088473151020423</v>
      </c>
      <c r="BM40" s="26">
        <v>58.727659453991407</v>
      </c>
      <c r="BN40" s="26">
        <v>79.228460603626104</v>
      </c>
      <c r="BO40" s="26">
        <v>80.832850087348845</v>
      </c>
      <c r="BP40" s="26">
        <v>80.700146452257627</v>
      </c>
      <c r="BQ40" s="26">
        <v>75.882796183112248</v>
      </c>
    </row>
    <row r="41" spans="2:69" ht="16.5" customHeight="1" x14ac:dyDescent="0.25">
      <c r="B41" s="6" t="str">
        <f>C41&amp;$C$9</f>
        <v>Downside</v>
      </c>
      <c r="F41" s="46" t="str">
        <f t="shared" si="17"/>
        <v>Room Supply (millions)</v>
      </c>
      <c r="G41" s="43" t="s">
        <v>11</v>
      </c>
      <c r="H41" s="43">
        <v>8.5966923397708754</v>
      </c>
      <c r="I41" s="43">
        <v>2.0360383303653649</v>
      </c>
      <c r="J41" s="44"/>
      <c r="K41" s="43"/>
      <c r="L41" s="43">
        <v>0</v>
      </c>
      <c r="M41" s="43">
        <v>0</v>
      </c>
      <c r="N41" s="43">
        <v>0</v>
      </c>
      <c r="O41" s="43">
        <v>0</v>
      </c>
      <c r="P41" s="43">
        <v>0.14940771285236387</v>
      </c>
      <c r="Q41" s="43">
        <v>4.172169680700998</v>
      </c>
      <c r="R41" s="43">
        <v>2.9938873228679181</v>
      </c>
      <c r="S41" s="43">
        <v>1.2812276233495901</v>
      </c>
      <c r="T41" s="43">
        <v>0.82262948205841013</v>
      </c>
      <c r="U41" s="43">
        <v>0.51479718662996277</v>
      </c>
      <c r="V41" s="43">
        <v>0.38710355726963286</v>
      </c>
      <c r="W41" s="43">
        <v>0.31150810440735555</v>
      </c>
      <c r="X41" s="43">
        <v>0.38981319728940811</v>
      </c>
      <c r="Y41" s="43">
        <v>0.23664048882451638</v>
      </c>
      <c r="Z41" s="44"/>
      <c r="AA41" s="43"/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2.8825272960695258E-2</v>
      </c>
      <c r="AO41" s="43">
        <v>2.380457793097257E-2</v>
      </c>
      <c r="AP41" s="43">
        <v>9.6777861960695155E-2</v>
      </c>
      <c r="AQ41" s="43">
        <v>1.3721444254458346</v>
      </c>
      <c r="AR41" s="43">
        <v>1.4257379729606954</v>
      </c>
      <c r="AS41" s="43">
        <v>1.3742872822944707</v>
      </c>
      <c r="AT41" s="43">
        <v>1.2802321098858469</v>
      </c>
      <c r="AU41" s="43">
        <v>0.9826406295290977</v>
      </c>
      <c r="AV41" s="43">
        <v>0.73101458345297488</v>
      </c>
      <c r="AW41" s="43">
        <v>0.55437361836637766</v>
      </c>
      <c r="AX41" s="43">
        <v>0.40974915689975777</v>
      </c>
      <c r="AY41" s="43">
        <v>0.31710484808345551</v>
      </c>
      <c r="AZ41" s="43">
        <v>0.3198965660855837</v>
      </c>
      <c r="BA41" s="43">
        <v>0.25976479716699519</v>
      </c>
      <c r="BB41" s="43">
        <v>0.24296811880582858</v>
      </c>
      <c r="BC41" s="43">
        <v>0.18526434206293452</v>
      </c>
      <c r="BD41" s="43">
        <v>0.18075991059587171</v>
      </c>
      <c r="BE41" s="43">
        <v>0.14877293397115832</v>
      </c>
      <c r="BF41" s="43">
        <v>0.15052051979486336</v>
      </c>
      <c r="BG41" s="43">
        <v>0.1265877782064404</v>
      </c>
      <c r="BH41" s="43">
        <v>0.1099952592683282</v>
      </c>
      <c r="BI41" s="43">
        <v>0.1026099897664805</v>
      </c>
      <c r="BJ41" s="43">
        <v>0.11054083401224091</v>
      </c>
      <c r="BK41" s="43">
        <v>9.8357280628635024E-2</v>
      </c>
      <c r="BL41" s="43">
        <v>0.14885177775989611</v>
      </c>
      <c r="BM41" s="43">
        <v>0.12604745966662456</v>
      </c>
      <c r="BN41" s="43">
        <v>0.114913959862883</v>
      </c>
      <c r="BO41" s="43">
        <v>7.8351259015492225E-2</v>
      </c>
      <c r="BP41" s="43">
        <v>8.6752478894647211E-2</v>
      </c>
      <c r="BQ41" s="43">
        <v>7.1536750914378722E-2</v>
      </c>
    </row>
    <row r="42" spans="2:69" ht="16.5" customHeight="1" x14ac:dyDescent="0.25">
      <c r="B42" s="6" t="str">
        <f>C42&amp;$C$9</f>
        <v>Downside</v>
      </c>
      <c r="F42" s="46" t="str">
        <f t="shared" si="17"/>
        <v>Occupancy rate</v>
      </c>
      <c r="G42" s="43" t="s">
        <v>11</v>
      </c>
      <c r="H42" s="30">
        <v>0.32084641904183958</v>
      </c>
      <c r="I42" s="30">
        <v>0.16054588126107278</v>
      </c>
      <c r="J42" s="31"/>
      <c r="K42" s="30"/>
      <c r="L42" s="30">
        <v>-7.9106524067407147E-4</v>
      </c>
      <c r="M42" s="30">
        <v>-1.0316481253498377E-3</v>
      </c>
      <c r="N42" s="30">
        <v>-1.0071206550642531E-3</v>
      </c>
      <c r="O42" s="30">
        <v>-8.5447599826715681E-4</v>
      </c>
      <c r="P42" s="30">
        <v>9.5148621620575413E-2</v>
      </c>
      <c r="Q42" s="30">
        <v>0.59288134715289464</v>
      </c>
      <c r="R42" s="30">
        <v>0.40431866074989858</v>
      </c>
      <c r="S42" s="30">
        <v>0.24858341410036333</v>
      </c>
      <c r="T42" s="30">
        <v>0.17153036506253028</v>
      </c>
      <c r="U42" s="30">
        <v>0.19667083407280095</v>
      </c>
      <c r="V42" s="30">
        <v>0.16378772991842994</v>
      </c>
      <c r="W42" s="30">
        <v>0.11385491377397539</v>
      </c>
      <c r="X42" s="30">
        <v>5.3973551060541636E-2</v>
      </c>
      <c r="Y42" s="30">
        <v>4.1492737852944717E-2</v>
      </c>
      <c r="Z42" s="31"/>
      <c r="AA42" s="30"/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0.28959839453240044</v>
      </c>
      <c r="AQ42" s="30">
        <v>0.61483348315994935</v>
      </c>
      <c r="AR42" s="30">
        <v>0.59950798012893536</v>
      </c>
      <c r="AS42" s="30">
        <v>0.55938257816499426</v>
      </c>
      <c r="AT42" s="30">
        <v>0.47038473724569713</v>
      </c>
      <c r="AU42" s="30">
        <v>0.41349598659369313</v>
      </c>
      <c r="AV42" s="30">
        <v>0.3239188016515589</v>
      </c>
      <c r="AW42" s="30">
        <v>0.31507815829848279</v>
      </c>
      <c r="AX42" s="30">
        <v>0.24939751697760049</v>
      </c>
      <c r="AY42" s="30">
        <v>0.17208363710893892</v>
      </c>
      <c r="AZ42" s="30">
        <v>0.15830540829268536</v>
      </c>
      <c r="BA42" s="30">
        <v>0.17167262329771549</v>
      </c>
      <c r="BB42" s="30">
        <v>0.19567415548009431</v>
      </c>
      <c r="BC42" s="30">
        <v>0.20153055763515282</v>
      </c>
      <c r="BD42" s="30">
        <v>0.19320249435430681</v>
      </c>
      <c r="BE42" s="30">
        <v>0.19237257305429623</v>
      </c>
      <c r="BF42" s="30">
        <v>0.17790847249481268</v>
      </c>
      <c r="BG42" s="30">
        <v>0.16449938820868848</v>
      </c>
      <c r="BH42" s="30">
        <v>0.14155027184070457</v>
      </c>
      <c r="BI42" s="30">
        <v>0.14190935264543214</v>
      </c>
      <c r="BJ42" s="30">
        <v>0.11580712352431966</v>
      </c>
      <c r="BK42" s="30">
        <v>7.69122426928599E-2</v>
      </c>
      <c r="BL42" s="30">
        <v>6.075583688382763E-2</v>
      </c>
      <c r="BM42" s="30">
        <v>5.6804262993257193E-2</v>
      </c>
      <c r="BN42" s="30">
        <v>5.5572953805065328E-2</v>
      </c>
      <c r="BO42" s="30">
        <v>4.8866976755746583E-2</v>
      </c>
      <c r="BP42" s="30">
        <v>3.9741823444641278E-2</v>
      </c>
      <c r="BQ42" s="30">
        <v>3.3306064003765568E-2</v>
      </c>
    </row>
    <row r="43" spans="2:69" ht="16.5" customHeight="1" x14ac:dyDescent="0.25">
      <c r="B43" s="6" t="str">
        <f>C43&amp;$C$9</f>
        <v>Downside</v>
      </c>
      <c r="F43" s="46" t="str">
        <f t="shared" si="17"/>
        <v>ADR</v>
      </c>
      <c r="G43" s="26" t="s">
        <v>11</v>
      </c>
      <c r="H43" s="26">
        <v>25.624135906007822</v>
      </c>
      <c r="I43" s="26">
        <v>21.202756254802409</v>
      </c>
      <c r="J43" s="27"/>
      <c r="K43" s="26"/>
      <c r="L43" s="26">
        <v>-4.5961369034301924E-3</v>
      </c>
      <c r="M43" s="26">
        <v>-5.3820611255019912E-3</v>
      </c>
      <c r="N43" s="26">
        <v>-5.1746129955034803E-3</v>
      </c>
      <c r="O43" s="26">
        <v>-4.8363562138575844E-3</v>
      </c>
      <c r="P43" s="26">
        <v>7.2822887791854072</v>
      </c>
      <c r="Q43" s="26">
        <v>52.240561832543307</v>
      </c>
      <c r="R43" s="26">
        <v>33.108554509787609</v>
      </c>
      <c r="S43" s="26">
        <v>24.608392028361223</v>
      </c>
      <c r="T43" s="26">
        <v>20.980883371136855</v>
      </c>
      <c r="U43" s="26">
        <v>23.983635847787511</v>
      </c>
      <c r="V43" s="26">
        <v>21.524719470816521</v>
      </c>
      <c r="W43" s="26">
        <v>18.388499880975573</v>
      </c>
      <c r="X43" s="26">
        <v>15.153587914382541</v>
      </c>
      <c r="Y43" s="26">
        <v>15.77016816464382</v>
      </c>
      <c r="Z43" s="27"/>
      <c r="AA43" s="26"/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  <c r="AM43" s="26">
        <v>0</v>
      </c>
      <c r="AN43" s="26">
        <v>0</v>
      </c>
      <c r="AO43" s="26">
        <v>0</v>
      </c>
      <c r="AP43" s="26">
        <v>21.000382272962312</v>
      </c>
      <c r="AQ43" s="26">
        <v>55.122636409056192</v>
      </c>
      <c r="AR43" s="26">
        <v>57.659671904412377</v>
      </c>
      <c r="AS43" s="26">
        <v>49.033342850419942</v>
      </c>
      <c r="AT43" s="26">
        <v>37.492679929084744</v>
      </c>
      <c r="AU43" s="26">
        <v>33.042378077240585</v>
      </c>
      <c r="AV43" s="26">
        <v>29.801057430781654</v>
      </c>
      <c r="AW43" s="26">
        <v>27.389796491746168</v>
      </c>
      <c r="AX43" s="26">
        <v>23.439321145812869</v>
      </c>
      <c r="AY43" s="26">
        <v>20.534082966238287</v>
      </c>
      <c r="AZ43" s="26">
        <v>19.952601776420821</v>
      </c>
      <c r="BA43" s="26">
        <v>20.552815786779092</v>
      </c>
      <c r="BB43" s="26">
        <v>22.542826040894582</v>
      </c>
      <c r="BC43" s="26">
        <v>23.566690055943297</v>
      </c>
      <c r="BD43" s="26">
        <v>24.407291769089724</v>
      </c>
      <c r="BE43" s="26">
        <v>24.333424606184181</v>
      </c>
      <c r="BF43" s="26">
        <v>22.553028842461785</v>
      </c>
      <c r="BG43" s="26">
        <v>21.394371846008312</v>
      </c>
      <c r="BH43" s="26">
        <v>20.748067833594973</v>
      </c>
      <c r="BI43" s="26">
        <v>20.481877352590772</v>
      </c>
      <c r="BJ43" s="26">
        <v>17.814071999364131</v>
      </c>
      <c r="BK43" s="26">
        <v>15.840776345780341</v>
      </c>
      <c r="BL43" s="26">
        <v>14.964663847247962</v>
      </c>
      <c r="BM43" s="26">
        <v>14.965882909786501</v>
      </c>
      <c r="BN43" s="26">
        <v>15.912871100732829</v>
      </c>
      <c r="BO43" s="26">
        <v>16.100343537044679</v>
      </c>
      <c r="BP43" s="26">
        <v>16.109180256920311</v>
      </c>
      <c r="BQ43" s="26">
        <v>15.485302588063277</v>
      </c>
    </row>
    <row r="44" spans="2:69" ht="16.5" customHeight="1" x14ac:dyDescent="0.25">
      <c r="B44" s="6" t="str">
        <f>C44&amp;$C$9</f>
        <v>Downside</v>
      </c>
      <c r="F44" s="46" t="str">
        <f t="shared" si="17"/>
        <v>RevPAR</v>
      </c>
      <c r="G44" s="43" t="s">
        <v>11</v>
      </c>
      <c r="H44" s="26">
        <v>44.39615024371404</v>
      </c>
      <c r="I44" s="26">
        <v>28.340970474613222</v>
      </c>
      <c r="J44" s="27"/>
      <c r="K44" s="26"/>
      <c r="L44" s="26">
        <v>-8.3999180584541477E-2</v>
      </c>
      <c r="M44" s="26">
        <v>-0.12827735907562499</v>
      </c>
      <c r="N44" s="26">
        <v>-0.12040074354364094</v>
      </c>
      <c r="O44" s="26">
        <v>-9.5474620290346479E-2</v>
      </c>
      <c r="P44" s="26">
        <v>13.055440177275976</v>
      </c>
      <c r="Q44" s="26">
        <v>78.185438578767133</v>
      </c>
      <c r="R44" s="26">
        <v>56.834170068205552</v>
      </c>
      <c r="S44" s="26">
        <v>35.549864958579953</v>
      </c>
      <c r="T44" s="26">
        <v>25.571814323022689</v>
      </c>
      <c r="U44" s="26">
        <v>36.290431412950788</v>
      </c>
      <c r="V44" s="26">
        <v>30.640327804392591</v>
      </c>
      <c r="W44" s="26">
        <v>21.250858960294437</v>
      </c>
      <c r="X44" s="26">
        <v>13.050893709164555</v>
      </c>
      <c r="Y44" s="26">
        <v>15.718622542616487</v>
      </c>
      <c r="Z44" s="27"/>
      <c r="AA44" s="26"/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-3.6310783191346729E-2</v>
      </c>
      <c r="AO44" s="26">
        <v>1.8063805247898728</v>
      </c>
      <c r="AP44" s="26">
        <v>39.42297138751541</v>
      </c>
      <c r="AQ44" s="26">
        <v>76.526675255697228</v>
      </c>
      <c r="AR44" s="26">
        <v>79.519608734634502</v>
      </c>
      <c r="AS44" s="26">
        <v>77.857862606788743</v>
      </c>
      <c r="AT44" s="26">
        <v>65.011170889266822</v>
      </c>
      <c r="AU44" s="26">
        <v>57.567297163795558</v>
      </c>
      <c r="AV44" s="26">
        <v>47.154040437662957</v>
      </c>
      <c r="AW44" s="26">
        <v>47.474188303273515</v>
      </c>
      <c r="AX44" s="26">
        <v>34.677171831870766</v>
      </c>
      <c r="AY44" s="26">
        <v>23.246434880214007</v>
      </c>
      <c r="AZ44" s="26">
        <v>21.34404711553098</v>
      </c>
      <c r="BA44" s="26">
        <v>24.58152660124529</v>
      </c>
      <c r="BB44" s="26">
        <v>31.696075567230622</v>
      </c>
      <c r="BC44" s="26">
        <v>35.213477347520381</v>
      </c>
      <c r="BD44" s="26">
        <v>36.090396975707989</v>
      </c>
      <c r="BE44" s="26">
        <v>36.998551261746179</v>
      </c>
      <c r="BF44" s="26">
        <v>33.283650285488726</v>
      </c>
      <c r="BG44" s="26">
        <v>30.655459541911164</v>
      </c>
      <c r="BH44" s="26">
        <v>26.87685831998332</v>
      </c>
      <c r="BI44" s="26">
        <v>27.961333601350724</v>
      </c>
      <c r="BJ44" s="26">
        <v>20.874399308764204</v>
      </c>
      <c r="BK44" s="26">
        <v>13.950988447283947</v>
      </c>
      <c r="BL44" s="26">
        <v>11.876010180488557</v>
      </c>
      <c r="BM44" s="26">
        <v>12.774611753037796</v>
      </c>
      <c r="BN44" s="26">
        <v>15.425253854104326</v>
      </c>
      <c r="BO44" s="26">
        <v>16.085529463518114</v>
      </c>
      <c r="BP44" s="26">
        <v>15.505018575959127</v>
      </c>
      <c r="BQ44" s="26">
        <v>14.972435594543924</v>
      </c>
    </row>
    <row r="45" spans="2:69" x14ac:dyDescent="0.25">
      <c r="G45" s="42"/>
      <c r="H45" s="42"/>
      <c r="I45" s="42"/>
      <c r="J45" s="47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7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</row>
    <row r="46" spans="2:69" ht="15.75" x14ac:dyDescent="0.25">
      <c r="E46" s="20" t="s">
        <v>50</v>
      </c>
      <c r="F46" s="20"/>
      <c r="G46" s="21" t="s">
        <v>51</v>
      </c>
      <c r="H46" s="21" t="s">
        <v>52</v>
      </c>
      <c r="I46" s="21" t="s">
        <v>53</v>
      </c>
      <c r="J46" s="54" t="s">
        <v>54</v>
      </c>
      <c r="K46" s="54"/>
      <c r="L46" s="54"/>
      <c r="M46" s="54"/>
      <c r="N46" s="54"/>
      <c r="O46" s="54"/>
      <c r="P46" s="54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</row>
    <row r="47" spans="2:69" ht="16.5" customHeight="1" x14ac:dyDescent="0.25">
      <c r="F47" s="7" t="s">
        <v>55</v>
      </c>
      <c r="G47" s="48">
        <f>SUM([1]STR!I96:N96,[1]STR!C97:H97)/1000000</f>
        <v>4016.9948681916189</v>
      </c>
      <c r="H47" s="48">
        <f>SUMIFS($AB$32:$BQ$32,$AB$1:$BQ$1,H46)</f>
        <v>2763.3525483070316</v>
      </c>
      <c r="I47" s="48">
        <f>SUMIFS($AB$32:$BQ$32,$AB$1:$BQ$1,I46)</f>
        <v>1745.1641882965578</v>
      </c>
      <c r="J47" s="55">
        <f>SUMIFS($AB$32:$BQ$32,$AB$1:$BQ$1,J46)</f>
        <v>2878.5065633041972</v>
      </c>
      <c r="K47" s="55"/>
      <c r="L47" s="55"/>
      <c r="M47" s="55"/>
      <c r="N47" s="55"/>
      <c r="O47" s="55"/>
      <c r="P47" s="55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</row>
    <row r="48" spans="2:69" ht="16.5" customHeight="1" x14ac:dyDescent="0.25">
      <c r="F48" s="7" t="s">
        <v>56</v>
      </c>
      <c r="G48" s="48" t="s">
        <v>11</v>
      </c>
      <c r="H48" s="48">
        <f>$G$47-H47</f>
        <v>1253.6423198845873</v>
      </c>
      <c r="I48" s="48">
        <f>$G$47-I47</f>
        <v>2271.8306798950612</v>
      </c>
      <c r="J48" s="55">
        <f>$G$47-J47</f>
        <v>1138.4883048874217</v>
      </c>
      <c r="K48" s="55"/>
      <c r="L48" s="55"/>
      <c r="M48" s="55"/>
      <c r="N48" s="55"/>
      <c r="O48" s="55"/>
      <c r="P48" s="55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</row>
    <row r="49" spans="5:69" ht="16.5" customHeight="1" x14ac:dyDescent="0.25">
      <c r="E49" s="49"/>
      <c r="F49" s="49" t="s">
        <v>57</v>
      </c>
      <c r="G49" s="50" t="s">
        <v>11</v>
      </c>
      <c r="H49" s="51">
        <f>H48/$G$47</f>
        <v>0.31208462072269344</v>
      </c>
      <c r="I49" s="51">
        <f>I48/$G$47</f>
        <v>0.56555478770571588</v>
      </c>
      <c r="J49" s="56">
        <f>J48/$G$47</f>
        <v>0.28341791370023561</v>
      </c>
      <c r="K49" s="56"/>
      <c r="L49" s="56"/>
      <c r="M49" s="56"/>
      <c r="N49" s="56"/>
      <c r="O49" s="56"/>
      <c r="P49" s="56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49"/>
      <c r="BM49" s="49"/>
      <c r="BN49" s="49"/>
      <c r="BO49" s="49"/>
      <c r="BP49" s="49"/>
      <c r="BQ49" s="49"/>
    </row>
    <row r="50" spans="5:69" x14ac:dyDescent="0.25">
      <c r="E50" s="7" t="s">
        <v>58</v>
      </c>
    </row>
    <row r="51" spans="5:69" x14ac:dyDescent="0.25">
      <c r="E51" s="7" t="s">
        <v>59</v>
      </c>
      <c r="H51" s="53"/>
    </row>
    <row r="52" spans="5:69" x14ac:dyDescent="0.25">
      <c r="E52" s="7" t="s">
        <v>60</v>
      </c>
    </row>
    <row r="53" spans="5:69" x14ac:dyDescent="0.25">
      <c r="E53" s="7" t="s">
        <v>61</v>
      </c>
    </row>
  </sheetData>
  <mergeCells count="4">
    <mergeCell ref="J46:P46"/>
    <mergeCell ref="J47:P47"/>
    <mergeCell ref="J48:P48"/>
    <mergeCell ref="J49:P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VirginiaUpside</vt:lpstr>
      <vt:lpstr>VirginiaBaseline</vt:lpstr>
      <vt:lpstr>VirginiaDownside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lacher</dc:creator>
  <cp:lastModifiedBy>geoff lacher</cp:lastModifiedBy>
  <dcterms:created xsi:type="dcterms:W3CDTF">2020-04-16T20:56:17Z</dcterms:created>
  <dcterms:modified xsi:type="dcterms:W3CDTF">2020-05-01T01:17:30Z</dcterms:modified>
</cp:coreProperties>
</file>