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15" windowHeight="11190" activeTab="0"/>
  </bookViews>
  <sheets>
    <sheet name="VIRGINIA STATE 2016-2015" sheetId="1" r:id="rId1"/>
    <sheet name="VIRGINIA LOCALITIES 2016-2015" sheetId="2" r:id="rId2"/>
    <sheet name="VIRGINIA REGIONS 2016-2015" sheetId="3" r:id="rId3"/>
  </sheets>
  <definedNames/>
  <calcPr fullCalcOnLoad="1"/>
</workbook>
</file>

<file path=xl/sharedStrings.xml><?xml version="1.0" encoding="utf-8"?>
<sst xmlns="http://schemas.openxmlformats.org/spreadsheetml/2006/main" count="1358" uniqueCount="175">
  <si>
    <t>Expenditures</t>
  </si>
  <si>
    <t>% Change</t>
  </si>
  <si>
    <t>Public Transportation</t>
  </si>
  <si>
    <t>Auto Transportation</t>
  </si>
  <si>
    <t>Lodging</t>
  </si>
  <si>
    <t>Foodservice</t>
  </si>
  <si>
    <t>Entertainment &amp; Recreation</t>
  </si>
  <si>
    <t xml:space="preserve">General Retail Trade              </t>
  </si>
  <si>
    <t xml:space="preserve">Total </t>
  </si>
  <si>
    <t>Payroll</t>
  </si>
  <si>
    <t>Travel Planning</t>
  </si>
  <si>
    <t>Total</t>
  </si>
  <si>
    <t>Employment</t>
  </si>
  <si>
    <t>Tax Collection</t>
  </si>
  <si>
    <t>Federal</t>
  </si>
  <si>
    <t>State</t>
  </si>
  <si>
    <t>Local</t>
  </si>
  <si>
    <t>Source: US Travel Association</t>
  </si>
  <si>
    <t>State Tax Receipts</t>
  </si>
  <si>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</si>
  <si>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</si>
  <si>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</si>
  <si>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</si>
  <si>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</si>
  <si>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</si>
  <si>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</si>
  <si>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</si>
  <si>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</si>
  <si>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</si>
  <si>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</si>
  <si>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</si>
  <si>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</si>
  <si>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</si>
  <si>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</si>
  <si>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</si>
  <si>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</si>
  <si>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</si>
  <si>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</si>
  <si>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</si>
  <si>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</si>
  <si>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</si>
  <si>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</si>
  <si>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</si>
  <si>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</si>
  <si>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</si>
  <si>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</si>
  <si>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</si>
  <si>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</si>
  <si>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</si>
  <si>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</si>
  <si>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</si>
  <si>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</si>
  <si>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</si>
  <si>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</si>
  <si>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</si>
  <si>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</si>
  <si>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</t>
  </si>
  <si>
    <t>FAIRFAX CITY</t>
  </si>
  <si>
    <t>FALLS CHURCH CITY</t>
  </si>
  <si>
    <t>FAUQUIER</t>
  </si>
  <si>
    <t>FLOYD</t>
  </si>
  <si>
    <t>FLUVANNA</t>
  </si>
  <si>
    <t>FRANKLIN</t>
  </si>
  <si>
    <t>FRANKLIN CITY</t>
  </si>
  <si>
    <t>FREDERICK</t>
  </si>
  <si>
    <t>FREDERICKSBURG CITY</t>
  </si>
  <si>
    <t>GALAX CITY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</si>
  <si>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</si>
  <si>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</si>
  <si>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</si>
  <si>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</si>
  <si>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</si>
  <si>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</si>
  <si>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</si>
  <si>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</si>
  <si>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</si>
  <si>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</si>
  <si>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</si>
  <si>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</si>
  <si>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</si>
  <si>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</si>
  <si>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</si>
  <si>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</si>
  <si>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</si>
  <si>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</si>
  <si>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</si>
  <si>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</si>
  <si>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</si>
  <si>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</si>
  <si>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</si>
  <si>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</si>
  <si>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</si>
  <si>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</si>
  <si>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</si>
  <si>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</si>
  <si>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</si>
  <si>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</si>
  <si>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</si>
  <si>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</si>
  <si>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</si>
  <si>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</si>
  <si>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</si>
  <si>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</si>
  <si>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</si>
  <si>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</si>
  <si>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</si>
  <si>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</si>
  <si>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</si>
  <si>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</si>
  <si>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</si>
  <si>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</si>
  <si>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</si>
  <si>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</si>
  <si>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</si>
  <si>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</si>
  <si>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</si>
  <si>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</si>
  <si>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</si>
  <si>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</si>
  <si>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</si>
  <si>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</si>
  <si>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</si>
  <si>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</si>
  <si>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</t>
  </si>
  <si>
    <t>RICHMOND CITY</t>
  </si>
  <si>
    <t>ROANOKE</t>
  </si>
  <si>
    <t>ROANOKE CITY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</si>
  <si>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</si>
  <si>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</si>
  <si>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</si>
  <si>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</si>
  <si>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</si>
  <si>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</si>
  <si>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</si>
  <si>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</si>
  <si>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</si>
  <si>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</si>
  <si>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</si>
  <si>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</si>
  <si>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</si>
  <si>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</si>
  <si>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</si>
  <si>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VIRGINIA BEACH CITY</t>
  </si>
  <si>
    <t>WARREN</t>
  </si>
  <si>
    <t>WASHINGTON</t>
  </si>
  <si>
    <t>WAYNESBORO CITY</t>
  </si>
  <si>
    <t>WESTMORELAND</t>
  </si>
  <si>
    <t>WILLIAMSBURG CITY</t>
  </si>
  <si>
    <t>WINCHESTER CITY</t>
  </si>
  <si>
    <t>WISE</t>
  </si>
  <si>
    <t>WYTHE</t>
  </si>
  <si>
    <t>YORK</t>
  </si>
  <si>
    <t>VIRGINIA</t>
  </si>
  <si>
    <t>Local Tax Receipts</t>
  </si>
  <si>
    <t>Source: U.S. Travel Association</t>
  </si>
  <si>
    <t>Locality</t>
  </si>
  <si>
    <t>Coastal Virginia - Eastern Shore</t>
  </si>
  <si>
    <t>Central Virginia</t>
  </si>
  <si>
    <t>Northern Virginia</t>
  </si>
  <si>
    <t>Virginia Mountains</t>
  </si>
  <si>
    <t>Shenandoah Valley</t>
  </si>
  <si>
    <t>Southern Virginia</t>
  </si>
  <si>
    <t>Coastal Virginia</t>
  </si>
  <si>
    <t>Chesapeake Bay</t>
  </si>
  <si>
    <t>Region</t>
  </si>
  <si>
    <t>Regional Total</t>
  </si>
  <si>
    <t>Impact of Domestic Travel on Virginia, 2016 and 2015</t>
  </si>
  <si>
    <t>2016/15</t>
  </si>
  <si>
    <t>% Change, 2016/2015</t>
  </si>
  <si>
    <t>Economic Impact of Domestic Travel on Virginia Counties, 2016 and 2015</t>
  </si>
  <si>
    <t>STATE TOTALS</t>
  </si>
  <si>
    <t>State + Local</t>
  </si>
  <si>
    <t>Federal + State + Local</t>
  </si>
  <si>
    <t>Southwest Virginia - Blue Ridge Highlands</t>
  </si>
  <si>
    <t>Southwest Virginia - Heart of Appalachia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</si>
</sst>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42" applyNumberFormat="1" applyFont="1" applyAlignment="1">
      <alignment horizontal="left"/>
    </xf>
    <xf numFmtId="44" fontId="0" fillId="0" borderId="0" xfId="0" applyNumberFormat="1" applyAlignment="1">
      <alignment/>
    </xf>
    <xf numFmtId="167" fontId="47" fillId="0" borderId="10" xfId="44" applyNumberFormat="1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167" fontId="49" fillId="0" borderId="10" xfId="44" applyNumberFormat="1" applyFont="1" applyBorder="1" applyAlignment="1">
      <alignment/>
    </xf>
    <xf numFmtId="167" fontId="49" fillId="0" borderId="10" xfId="42" applyNumberFormat="1" applyFont="1" applyBorder="1" applyAlignment="1">
      <alignment/>
    </xf>
    <xf numFmtId="164" fontId="47" fillId="0" borderId="10" xfId="57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167" fontId="47" fillId="0" borderId="10" xfId="42" applyNumberFormat="1" applyFont="1" applyBorder="1" applyAlignment="1">
      <alignment/>
    </xf>
    <xf numFmtId="0" fontId="51" fillId="0" borderId="11" xfId="0" applyFont="1" applyBorder="1" applyAlignment="1">
      <alignment/>
    </xf>
    <xf numFmtId="167" fontId="47" fillId="0" borderId="12" xfId="44" applyNumberFormat="1" applyFont="1" applyBorder="1" applyAlignment="1">
      <alignment/>
    </xf>
    <xf numFmtId="165" fontId="47" fillId="0" borderId="12" xfId="42" applyNumberFormat="1" applyFont="1" applyBorder="1" applyAlignment="1">
      <alignment/>
    </xf>
    <xf numFmtId="0" fontId="47" fillId="0" borderId="12" xfId="0" applyFont="1" applyBorder="1" applyAlignment="1">
      <alignment/>
    </xf>
    <xf numFmtId="167" fontId="47" fillId="0" borderId="0" xfId="44" applyNumberFormat="1" applyFont="1" applyBorder="1" applyAlignment="1">
      <alignment/>
    </xf>
    <xf numFmtId="165" fontId="47" fillId="0" borderId="0" xfId="42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8" fillId="0" borderId="17" xfId="0" applyFont="1" applyFill="1" applyBorder="1" applyAlignment="1">
      <alignment horizontal="left"/>
    </xf>
    <xf numFmtId="167" fontId="47" fillId="0" borderId="10" xfId="44" applyNumberFormat="1" applyFont="1" applyFill="1" applyBorder="1" applyAlignment="1">
      <alignment/>
    </xf>
    <xf numFmtId="165" fontId="47" fillId="0" borderId="10" xfId="42" applyNumberFormat="1" applyFont="1" applyFill="1" applyBorder="1" applyAlignment="1">
      <alignment/>
    </xf>
    <xf numFmtId="0" fontId="49" fillId="0" borderId="17" xfId="0" applyFont="1" applyFill="1" applyBorder="1" applyAlignment="1">
      <alignment/>
    </xf>
    <xf numFmtId="167" fontId="49" fillId="0" borderId="10" xfId="44" applyNumberFormat="1" applyFont="1" applyFill="1" applyBorder="1" applyAlignment="1">
      <alignment/>
    </xf>
    <xf numFmtId="165" fontId="49" fillId="0" borderId="10" xfId="42" applyNumberFormat="1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48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5" fillId="0" borderId="10" xfId="0" applyFont="1" applyBorder="1" applyAlignment="1">
      <alignment horizontal="right"/>
    </xf>
    <xf numFmtId="44" fontId="0" fillId="0" borderId="10" xfId="44" applyFont="1" applyBorder="1" applyAlignment="1">
      <alignment horizontal="right"/>
    </xf>
    <xf numFmtId="165" fontId="0" fillId="0" borderId="10" xfId="42" applyNumberFormat="1" applyFont="1" applyBorder="1" applyAlignment="1">
      <alignment horizontal="right"/>
    </xf>
    <xf numFmtId="166" fontId="0" fillId="0" borderId="10" xfId="44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right"/>
    </xf>
    <xf numFmtId="0" fontId="45" fillId="0" borderId="20" xfId="0" applyFont="1" applyBorder="1" applyAlignment="1">
      <alignment/>
    </xf>
    <xf numFmtId="0" fontId="0" fillId="0" borderId="20" xfId="0" applyBorder="1" applyAlignment="1">
      <alignment horizontal="right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17" xfId="0" applyFont="1" applyBorder="1" applyAlignment="1">
      <alignment/>
    </xf>
    <xf numFmtId="0" fontId="45" fillId="0" borderId="23" xfId="0" applyFont="1" applyBorder="1" applyAlignment="1">
      <alignment horizontal="right"/>
    </xf>
    <xf numFmtId="164" fontId="0" fillId="0" borderId="23" xfId="57" applyNumberFormat="1" applyFont="1" applyBorder="1" applyAlignment="1">
      <alignment horizontal="right"/>
    </xf>
    <xf numFmtId="0" fontId="45" fillId="0" borderId="18" xfId="0" applyFont="1" applyBorder="1" applyAlignment="1">
      <alignment/>
    </xf>
    <xf numFmtId="44" fontId="0" fillId="0" borderId="14" xfId="44" applyFont="1" applyBorder="1" applyAlignment="1">
      <alignment horizontal="right"/>
    </xf>
    <xf numFmtId="164" fontId="0" fillId="0" borderId="24" xfId="57" applyNumberFormat="1" applyFont="1" applyBorder="1" applyAlignment="1">
      <alignment horizontal="right"/>
    </xf>
    <xf numFmtId="165" fontId="0" fillId="0" borderId="14" xfId="42" applyNumberFormat="1" applyFont="1" applyBorder="1" applyAlignment="1">
      <alignment horizontal="right"/>
    </xf>
    <xf numFmtId="167" fontId="0" fillId="0" borderId="0" xfId="0" applyNumberFormat="1" applyAlignment="1">
      <alignment horizontal="left"/>
    </xf>
    <xf numFmtId="0" fontId="55" fillId="0" borderId="25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64" fontId="56" fillId="33" borderId="23" xfId="57" applyNumberFormat="1" applyFont="1" applyFill="1" applyBorder="1" applyAlignment="1">
      <alignment horizontal="right"/>
    </xf>
    <xf numFmtId="44" fontId="0" fillId="0" borderId="21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47" fillId="0" borderId="26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167" fontId="47" fillId="0" borderId="21" xfId="44" applyNumberFormat="1" applyFont="1" applyFill="1" applyBorder="1" applyAlignment="1">
      <alignment/>
    </xf>
    <xf numFmtId="165" fontId="47" fillId="0" borderId="21" xfId="42" applyNumberFormat="1" applyFont="1" applyFill="1" applyBorder="1" applyAlignment="1">
      <alignment/>
    </xf>
    <xf numFmtId="165" fontId="7" fillId="0" borderId="12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57" fillId="0" borderId="0" xfId="42" applyNumberFormat="1" applyFont="1" applyAlignment="1">
      <alignment horizontal="left"/>
    </xf>
    <xf numFmtId="0" fontId="47" fillId="0" borderId="21" xfId="0" applyFont="1" applyBorder="1" applyAlignment="1">
      <alignment/>
    </xf>
    <xf numFmtId="164" fontId="47" fillId="0" borderId="21" xfId="57" applyNumberFormat="1" applyFont="1" applyBorder="1" applyAlignment="1">
      <alignment/>
    </xf>
    <xf numFmtId="0" fontId="45" fillId="0" borderId="28" xfId="0" applyFont="1" applyBorder="1" applyAlignment="1">
      <alignment horizontal="right"/>
    </xf>
    <xf numFmtId="167" fontId="49" fillId="0" borderId="0" xfId="44" applyNumberFormat="1" applyFont="1" applyAlignment="1">
      <alignment/>
    </xf>
    <xf numFmtId="167" fontId="49" fillId="0" borderId="0" xfId="42" applyNumberFormat="1" applyFont="1" applyAlignment="1">
      <alignment/>
    </xf>
    <xf numFmtId="167" fontId="47" fillId="0" borderId="0" xfId="44" applyNumberFormat="1" applyFont="1" applyAlignment="1">
      <alignment/>
    </xf>
    <xf numFmtId="167" fontId="47" fillId="0" borderId="0" xfId="42" applyNumberFormat="1" applyFont="1" applyAlignment="1">
      <alignment/>
    </xf>
    <xf numFmtId="167" fontId="49" fillId="0" borderId="14" xfId="44" applyNumberFormat="1" applyFont="1" applyFill="1" applyBorder="1" applyAlignment="1">
      <alignment/>
    </xf>
    <xf numFmtId="165" fontId="49" fillId="0" borderId="14" xfId="42" applyNumberFormat="1" applyFont="1" applyFill="1" applyBorder="1" applyAlignment="1">
      <alignment/>
    </xf>
    <xf numFmtId="164" fontId="49" fillId="0" borderId="14" xfId="57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0" fontId="49" fillId="0" borderId="30" xfId="0" applyFont="1" applyFill="1" applyBorder="1" applyAlignment="1">
      <alignment/>
    </xf>
    <xf numFmtId="167" fontId="49" fillId="0" borderId="30" xfId="44" applyNumberFormat="1" applyFont="1" applyFill="1" applyBorder="1" applyAlignment="1">
      <alignment/>
    </xf>
    <xf numFmtId="165" fontId="49" fillId="0" borderId="30" xfId="42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167" fontId="45" fillId="0" borderId="0" xfId="0" applyNumberFormat="1" applyFont="1" applyAlignment="1">
      <alignment horizontal="left"/>
    </xf>
    <xf numFmtId="164" fontId="49" fillId="0" borderId="30" xfId="57" applyNumberFormat="1" applyFont="1" applyBorder="1" applyAlignment="1">
      <alignment/>
    </xf>
    <xf numFmtId="44" fontId="0" fillId="0" borderId="0" xfId="0" applyNumberFormat="1" applyAlignment="1">
      <alignment horizontal="left"/>
    </xf>
    <xf numFmtId="0" fontId="49" fillId="0" borderId="32" xfId="0" applyFont="1" applyFill="1" applyBorder="1" applyAlignment="1">
      <alignment/>
    </xf>
    <xf numFmtId="0" fontId="49" fillId="0" borderId="30" xfId="0" applyFont="1" applyBorder="1" applyAlignment="1">
      <alignment/>
    </xf>
    <xf numFmtId="0" fontId="3" fillId="33" borderId="30" xfId="0" applyFont="1" applyFill="1" applyBorder="1" applyAlignment="1">
      <alignment/>
    </xf>
    <xf numFmtId="164" fontId="7" fillId="0" borderId="12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7.00390625" style="0" customWidth="1"/>
    <col min="2" max="3" width="18.57421875" style="0" customWidth="1"/>
    <col min="4" max="4" width="14.57421875" style="0" customWidth="1"/>
  </cols>
  <sheetData>
    <row r="1" spans="1:4" ht="18.75">
      <c r="A1" s="47" t="s">
        <v>166</v>
      </c>
      <c r="B1" s="48"/>
      <c r="C1" s="48"/>
      <c r="D1" s="48"/>
    </row>
    <row r="2" spans="1:4" ht="18.75">
      <c r="A2" s="47" t="s">
        <v>17</v>
      </c>
      <c r="B2" s="48"/>
      <c r="C2" s="48"/>
      <c r="D2" s="48"/>
    </row>
    <row r="3" spans="1:4" ht="15.75" thickBot="1">
      <c r="A3" s="49"/>
      <c r="B3" s="50"/>
      <c r="C3" s="50"/>
      <c r="D3" s="50"/>
    </row>
    <row r="4" spans="1:4" ht="15.75">
      <c r="A4" s="61" t="s">
        <v>0</v>
      </c>
      <c r="B4" s="52">
        <v>2016</v>
      </c>
      <c r="C4" s="52">
        <v>2015</v>
      </c>
      <c r="D4" s="79" t="s">
        <v>167</v>
      </c>
    </row>
    <row r="5" spans="1:4" ht="15">
      <c r="A5" s="53"/>
      <c r="B5" s="43" t="s">
        <v>0</v>
      </c>
      <c r="C5" s="43" t="s">
        <v>0</v>
      </c>
      <c r="D5" s="54" t="s">
        <v>1</v>
      </c>
    </row>
    <row r="6" spans="1:4" ht="15">
      <c r="A6" s="53"/>
      <c r="B6" s="62"/>
      <c r="C6" s="62"/>
      <c r="D6" s="63"/>
    </row>
    <row r="7" spans="1:4" ht="15">
      <c r="A7" s="53" t="s">
        <v>2</v>
      </c>
      <c r="B7" s="44">
        <v>3099940609.4339285</v>
      </c>
      <c r="C7" s="44">
        <v>3108382003.537886</v>
      </c>
      <c r="D7" s="55">
        <f aca="true" t="shared" si="0" ref="D7:D12">B7/C7-1</f>
        <v>-0.0027156874844693757</v>
      </c>
    </row>
    <row r="8" spans="1:4" ht="15">
      <c r="A8" s="53" t="s">
        <v>3</v>
      </c>
      <c r="B8" s="44">
        <v>4640847976.449367</v>
      </c>
      <c r="C8" s="44">
        <v>4738974029.059598</v>
      </c>
      <c r="D8" s="55">
        <f t="shared" si="0"/>
        <v>-0.02070618070673491</v>
      </c>
    </row>
    <row r="9" spans="1:4" ht="15">
      <c r="A9" s="53" t="s">
        <v>4</v>
      </c>
      <c r="B9" s="44">
        <v>4722536299.525209</v>
      </c>
      <c r="C9" s="44">
        <v>4432047115.443507</v>
      </c>
      <c r="D9" s="55">
        <f t="shared" si="0"/>
        <v>0.065542891696591</v>
      </c>
    </row>
    <row r="10" spans="1:4" ht="15">
      <c r="A10" s="53" t="s">
        <v>5</v>
      </c>
      <c r="B10" s="44">
        <v>7166421227.260296</v>
      </c>
      <c r="C10" s="44">
        <v>6827749497.505771</v>
      </c>
      <c r="D10" s="55">
        <f t="shared" si="0"/>
        <v>0.04960224886373532</v>
      </c>
    </row>
    <row r="11" spans="1:4" ht="15">
      <c r="A11" s="53" t="s">
        <v>6</v>
      </c>
      <c r="B11" s="44">
        <v>1809070376.2857606</v>
      </c>
      <c r="C11" s="44">
        <v>1672100482.111017</v>
      </c>
      <c r="D11" s="55">
        <f t="shared" si="0"/>
        <v>0.08191487033232603</v>
      </c>
    </row>
    <row r="12" spans="1:4" ht="15">
      <c r="A12" s="53" t="s">
        <v>7</v>
      </c>
      <c r="B12" s="44">
        <v>2260993169.482428</v>
      </c>
      <c r="C12" s="44">
        <v>2159709664.703501</v>
      </c>
      <c r="D12" s="55">
        <f t="shared" si="0"/>
        <v>0.04689681508316612</v>
      </c>
    </row>
    <row r="13" spans="1:4" ht="15">
      <c r="A13" s="53"/>
      <c r="B13" s="44"/>
      <c r="C13" s="44"/>
      <c r="D13" s="64"/>
    </row>
    <row r="14" spans="1:4" ht="15.75" thickBot="1">
      <c r="A14" s="56" t="s">
        <v>8</v>
      </c>
      <c r="B14" s="57">
        <v>23699809658.436985</v>
      </c>
      <c r="C14" s="57">
        <v>22938962792.36128</v>
      </c>
      <c r="D14" s="58">
        <f>B14/C14-1</f>
        <v>0.03316832033613437</v>
      </c>
    </row>
    <row r="15" spans="1:4" ht="15">
      <c r="A15" s="51"/>
      <c r="B15" s="65"/>
      <c r="C15" s="65"/>
      <c r="D15" s="66"/>
    </row>
    <row r="16" spans="1:4" ht="15.75" thickBot="1">
      <c r="A16" s="49"/>
      <c r="B16" s="67"/>
      <c r="C16" s="67"/>
      <c r="D16" s="68"/>
    </row>
    <row r="17" spans="1:4" ht="15.75">
      <c r="A17" s="61" t="s">
        <v>9</v>
      </c>
      <c r="B17" s="52">
        <v>2016</v>
      </c>
      <c r="C17" s="52">
        <v>2015</v>
      </c>
      <c r="D17" s="79" t="s">
        <v>167</v>
      </c>
    </row>
    <row r="18" spans="1:4" ht="15">
      <c r="A18" s="53"/>
      <c r="B18" s="43" t="s">
        <v>9</v>
      </c>
      <c r="C18" s="43" t="s">
        <v>9</v>
      </c>
      <c r="D18" s="54" t="s">
        <v>1</v>
      </c>
    </row>
    <row r="19" spans="1:4" ht="15">
      <c r="A19" s="53"/>
      <c r="B19" s="62"/>
      <c r="C19" s="62"/>
      <c r="D19" s="63"/>
    </row>
    <row r="20" spans="1:4" ht="15">
      <c r="A20" s="53" t="s">
        <v>2</v>
      </c>
      <c r="B20" s="44">
        <v>1364670835.5055737</v>
      </c>
      <c r="C20" s="44">
        <v>1275142756.3922315</v>
      </c>
      <c r="D20" s="55">
        <f aca="true" t="shared" si="1" ref="D20:D26">B20/C20-1</f>
        <v>0.07021024011981569</v>
      </c>
    </row>
    <row r="21" spans="1:4" ht="15">
      <c r="A21" s="53" t="s">
        <v>3</v>
      </c>
      <c r="B21" s="44">
        <v>274208141.718335</v>
      </c>
      <c r="C21" s="44">
        <v>270044799.30573565</v>
      </c>
      <c r="D21" s="55">
        <f t="shared" si="1"/>
        <v>0.015417228635037361</v>
      </c>
    </row>
    <row r="22" spans="1:4" ht="15">
      <c r="A22" s="53" t="s">
        <v>4</v>
      </c>
      <c r="B22" s="44">
        <v>1010334949.3140126</v>
      </c>
      <c r="C22" s="44">
        <v>957866256.018804</v>
      </c>
      <c r="D22" s="55">
        <f t="shared" si="1"/>
        <v>0.05477663814287115</v>
      </c>
    </row>
    <row r="23" spans="1:4" ht="15">
      <c r="A23" s="53" t="s">
        <v>5</v>
      </c>
      <c r="B23" s="44">
        <v>1601418528.5680766</v>
      </c>
      <c r="C23" s="44">
        <v>1515850817.269309</v>
      </c>
      <c r="D23" s="55">
        <f t="shared" si="1"/>
        <v>0.05644863618763707</v>
      </c>
    </row>
    <row r="24" spans="1:4" ht="15">
      <c r="A24" s="53" t="s">
        <v>6</v>
      </c>
      <c r="B24" s="44">
        <v>813281514.5383734</v>
      </c>
      <c r="C24" s="44">
        <v>786304186.8861114</v>
      </c>
      <c r="D24" s="55">
        <f t="shared" si="1"/>
        <v>0.03430902200724173</v>
      </c>
    </row>
    <row r="25" spans="1:4" ht="15">
      <c r="A25" s="53" t="s">
        <v>7</v>
      </c>
      <c r="B25" s="44">
        <v>376883691.1526678</v>
      </c>
      <c r="C25" s="44">
        <v>371510085.1363045</v>
      </c>
      <c r="D25" s="55">
        <f t="shared" si="1"/>
        <v>0.014464226494394605</v>
      </c>
    </row>
    <row r="26" spans="1:4" ht="15">
      <c r="A26" s="53" t="s">
        <v>10</v>
      </c>
      <c r="B26" s="44">
        <v>183612783.5289977</v>
      </c>
      <c r="C26" s="44">
        <v>160628330.69608662</v>
      </c>
      <c r="D26" s="55">
        <f t="shared" si="1"/>
        <v>0.14309090266522362</v>
      </c>
    </row>
    <row r="27" spans="1:4" ht="15">
      <c r="A27" s="53"/>
      <c r="B27" s="44"/>
      <c r="C27" s="44"/>
      <c r="D27" s="55"/>
    </row>
    <row r="28" spans="1:4" ht="15.75" thickBot="1">
      <c r="A28" s="56" t="s">
        <v>11</v>
      </c>
      <c r="B28" s="57">
        <v>5624410444.326036</v>
      </c>
      <c r="C28" s="57">
        <v>5337347231.704583</v>
      </c>
      <c r="D28" s="58">
        <f>B28/C28-1</f>
        <v>0.053783874302997914</v>
      </c>
    </row>
    <row r="29" spans="1:4" ht="15">
      <c r="A29" s="51"/>
      <c r="B29" s="66"/>
      <c r="C29" s="66"/>
      <c r="D29" s="66"/>
    </row>
    <row r="30" spans="1:4" ht="15.75" thickBot="1">
      <c r="A30" s="49"/>
      <c r="B30" s="68"/>
      <c r="C30" s="68"/>
      <c r="D30" s="68"/>
    </row>
    <row r="31" spans="1:4" ht="15.75">
      <c r="A31" s="61" t="s">
        <v>12</v>
      </c>
      <c r="B31" s="52">
        <v>2016</v>
      </c>
      <c r="C31" s="52">
        <v>2015</v>
      </c>
      <c r="D31" s="79" t="s">
        <v>167</v>
      </c>
    </row>
    <row r="32" spans="1:4" ht="15">
      <c r="A32" s="53"/>
      <c r="B32" s="43" t="s">
        <v>12</v>
      </c>
      <c r="C32" s="43" t="s">
        <v>12</v>
      </c>
      <c r="D32" s="54" t="s">
        <v>1</v>
      </c>
    </row>
    <row r="33" spans="1:4" ht="15">
      <c r="A33" s="53"/>
      <c r="B33" s="62"/>
      <c r="C33" s="62"/>
      <c r="D33" s="63"/>
    </row>
    <row r="34" spans="1:4" ht="15">
      <c r="A34" s="53" t="s">
        <v>2</v>
      </c>
      <c r="B34" s="45">
        <v>24005.293198603616</v>
      </c>
      <c r="C34" s="45">
        <v>23757.087389444754</v>
      </c>
      <c r="D34" s="55">
        <f>B34/C34-1</f>
        <v>0.010447653160931658</v>
      </c>
    </row>
    <row r="35" spans="1:4" ht="15">
      <c r="A35" s="53" t="s">
        <v>3</v>
      </c>
      <c r="B35" s="45">
        <v>8734.424883045605</v>
      </c>
      <c r="C35" s="45">
        <v>8717.454361976344</v>
      </c>
      <c r="D35" s="55">
        <f aca="true" t="shared" si="2" ref="D35:D40">B35/C35-1</f>
        <v>0.001946728983553081</v>
      </c>
    </row>
    <row r="36" spans="1:4" ht="15">
      <c r="A36" s="53" t="s">
        <v>4</v>
      </c>
      <c r="B36" s="45">
        <v>40794.242419168535</v>
      </c>
      <c r="C36" s="45">
        <v>40036.25437789456</v>
      </c>
      <c r="D36" s="55">
        <f t="shared" si="2"/>
        <v>0.018932541344139464</v>
      </c>
    </row>
    <row r="37" spans="1:4" ht="15">
      <c r="A37" s="53" t="s">
        <v>5</v>
      </c>
      <c r="B37" s="45">
        <v>93010.79693752585</v>
      </c>
      <c r="C37" s="45">
        <v>90094.5245649194</v>
      </c>
      <c r="D37" s="55">
        <f t="shared" si="2"/>
        <v>0.03236903004582792</v>
      </c>
    </row>
    <row r="38" spans="1:4" ht="15">
      <c r="A38" s="53" t="s">
        <v>6</v>
      </c>
      <c r="B38" s="45">
        <v>43911.96440654552</v>
      </c>
      <c r="C38" s="45">
        <v>42278.695532040874</v>
      </c>
      <c r="D38" s="55">
        <f t="shared" si="2"/>
        <v>0.03863101389367318</v>
      </c>
    </row>
    <row r="39" spans="1:4" ht="15">
      <c r="A39" s="53" t="s">
        <v>7</v>
      </c>
      <c r="B39" s="45">
        <v>15453.469457683143</v>
      </c>
      <c r="C39" s="45">
        <v>15116.301603303424</v>
      </c>
      <c r="D39" s="55">
        <f t="shared" si="2"/>
        <v>0.02230491711716276</v>
      </c>
    </row>
    <row r="40" spans="1:4" ht="15">
      <c r="A40" s="53" t="s">
        <v>10</v>
      </c>
      <c r="B40" s="45">
        <v>3348.429926702786</v>
      </c>
      <c r="C40" s="45">
        <v>3095.373981045788</v>
      </c>
      <c r="D40" s="55">
        <f t="shared" si="2"/>
        <v>0.08175294720656079</v>
      </c>
    </row>
    <row r="41" spans="1:4" ht="15">
      <c r="A41" s="53"/>
      <c r="B41" s="45"/>
      <c r="C41" s="45"/>
      <c r="D41" s="55"/>
    </row>
    <row r="42" spans="1:4" ht="15.75" thickBot="1">
      <c r="A42" s="56" t="s">
        <v>11</v>
      </c>
      <c r="B42" s="59">
        <v>229258.62122927504</v>
      </c>
      <c r="C42" s="59">
        <v>223095.6918106251</v>
      </c>
      <c r="D42" s="58">
        <f>B42/C42-1</f>
        <v>0.027624600764954987</v>
      </c>
    </row>
    <row r="43" spans="1:4" ht="15">
      <c r="A43" s="51"/>
      <c r="B43" s="66"/>
      <c r="C43" s="66"/>
      <c r="D43" s="66"/>
    </row>
    <row r="44" spans="1:4" ht="15.75" thickBot="1">
      <c r="A44" s="49"/>
      <c r="B44" s="68"/>
      <c r="C44" s="68"/>
      <c r="D44" s="68"/>
    </row>
    <row r="45" spans="1:4" ht="15.75">
      <c r="A45" s="61" t="s">
        <v>13</v>
      </c>
      <c r="B45" s="52">
        <v>2016</v>
      </c>
      <c r="C45" s="52">
        <v>2015</v>
      </c>
      <c r="D45" s="79" t="s">
        <v>167</v>
      </c>
    </row>
    <row r="46" spans="1:4" ht="15">
      <c r="A46" s="53"/>
      <c r="B46" s="43" t="s">
        <v>13</v>
      </c>
      <c r="C46" s="43" t="s">
        <v>13</v>
      </c>
      <c r="D46" s="54" t="s">
        <v>1</v>
      </c>
    </row>
    <row r="47" spans="1:4" ht="15">
      <c r="A47" s="53"/>
      <c r="B47" s="62"/>
      <c r="C47" s="62"/>
      <c r="D47" s="54"/>
    </row>
    <row r="48" spans="1:4" ht="15">
      <c r="A48" s="53" t="s">
        <v>14</v>
      </c>
      <c r="B48" s="44">
        <v>1602206622.5901182</v>
      </c>
      <c r="C48" s="44">
        <v>1537685658.6844697</v>
      </c>
      <c r="D48" s="55">
        <f>B48/C48-1</f>
        <v>0.04195978777668241</v>
      </c>
    </row>
    <row r="49" spans="1:4" ht="15">
      <c r="A49" s="53" t="s">
        <v>15</v>
      </c>
      <c r="B49" s="44">
        <v>1014406138.3960155</v>
      </c>
      <c r="C49" s="44">
        <v>963779378.9327025</v>
      </c>
      <c r="D49" s="55">
        <f>B49/C49-1</f>
        <v>0.05252940721701016</v>
      </c>
    </row>
    <row r="50" spans="1:4" ht="15">
      <c r="A50" s="53" t="s">
        <v>16</v>
      </c>
      <c r="B50" s="44">
        <v>663385816.9336544</v>
      </c>
      <c r="C50" s="44">
        <v>629468090.5133468</v>
      </c>
      <c r="D50" s="55">
        <f>B50/C50-1</f>
        <v>0.053883154573644676</v>
      </c>
    </row>
    <row r="51" spans="1:4" ht="15">
      <c r="A51" s="53" t="s">
        <v>171</v>
      </c>
      <c r="B51" s="46">
        <f>B49+B50</f>
        <v>1677791955.32967</v>
      </c>
      <c r="C51" s="46">
        <f>C49+C50</f>
        <v>1593247469.4460492</v>
      </c>
      <c r="D51" s="55">
        <f>B51/C51-1</f>
        <v>0.05306425241837398</v>
      </c>
    </row>
    <row r="52" spans="1:4" ht="15.75" thickBot="1">
      <c r="A52" s="56" t="s">
        <v>172</v>
      </c>
      <c r="B52" s="57">
        <v>3279998577.9197884</v>
      </c>
      <c r="C52" s="57">
        <v>3130933128.130519</v>
      </c>
      <c r="D52" s="58">
        <f>B52/C52-1</f>
        <v>0.04761055049370433</v>
      </c>
    </row>
    <row r="54" spans="2:3" ht="15">
      <c r="B54" s="4"/>
      <c r="C54" s="4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4.57421875" style="2" customWidth="1"/>
    <col min="2" max="2" width="17.140625" style="2" customWidth="1"/>
    <col min="3" max="3" width="16.7109375" style="2" customWidth="1"/>
    <col min="4" max="4" width="11.8515625" style="3" customWidth="1"/>
    <col min="5" max="5" width="16.00390625" style="2" customWidth="1"/>
    <col min="6" max="6" width="16.57421875" style="2" customWidth="1"/>
    <col min="7" max="7" width="5.421875" style="2" customWidth="1"/>
    <col min="8" max="8" width="23.28125" style="2" customWidth="1"/>
    <col min="9" max="9" width="11.7109375" style="2" customWidth="1"/>
    <col min="10" max="10" width="7.421875" style="2" customWidth="1"/>
    <col min="11" max="11" width="10.8515625" style="2" customWidth="1"/>
    <col min="12" max="12" width="15.8515625" style="2" customWidth="1"/>
    <col min="13" max="13" width="16.28125" style="2" customWidth="1"/>
    <col min="14" max="14" width="5.00390625" style="2" customWidth="1"/>
    <col min="15" max="15" width="22.57421875" style="2" customWidth="1"/>
    <col min="16" max="16" width="16.140625" style="2" customWidth="1"/>
    <col min="17" max="17" width="15.57421875" style="2" customWidth="1"/>
    <col min="18" max="18" width="11.7109375" style="2" customWidth="1"/>
    <col min="19" max="19" width="16.421875" style="2" customWidth="1"/>
    <col min="20" max="20" width="16.28125" style="2" customWidth="1"/>
    <col min="21" max="21" width="18.421875" style="2" customWidth="1"/>
    <col min="22" max="16384" width="9.140625" style="2" customWidth="1"/>
  </cols>
  <sheetData>
    <row r="1" spans="1:21" ht="18.75">
      <c r="A1" s="16" t="s">
        <v>169</v>
      </c>
      <c r="B1" s="17"/>
      <c r="C1" s="17"/>
      <c r="D1" s="18"/>
      <c r="E1" s="17"/>
      <c r="F1" s="17"/>
      <c r="G1" s="19"/>
      <c r="H1" s="19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1"/>
    </row>
    <row r="2" spans="1:21" ht="18.75">
      <c r="A2" s="39" t="s">
        <v>154</v>
      </c>
      <c r="B2" s="20"/>
      <c r="C2" s="20"/>
      <c r="D2" s="21"/>
      <c r="E2" s="20"/>
      <c r="F2" s="20"/>
      <c r="G2" s="22"/>
      <c r="H2" s="2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1"/>
    </row>
    <row r="3" spans="1:20" ht="15">
      <c r="A3" s="23"/>
      <c r="B3" s="20"/>
      <c r="C3" s="20"/>
      <c r="D3" s="21"/>
      <c r="E3" s="20"/>
      <c r="F3" s="20"/>
      <c r="G3" s="22"/>
      <c r="H3" s="22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1:20" ht="15.75">
      <c r="A4" s="31">
        <v>2016</v>
      </c>
      <c r="B4" s="32"/>
      <c r="C4" s="32"/>
      <c r="D4" s="33"/>
      <c r="E4" s="32"/>
      <c r="F4" s="32"/>
      <c r="G4" s="6"/>
      <c r="H4" s="7" t="s">
        <v>168</v>
      </c>
      <c r="I4" s="8"/>
      <c r="J4" s="8"/>
      <c r="K4" s="8"/>
      <c r="L4" s="8"/>
      <c r="M4" s="8"/>
      <c r="N4" s="8"/>
      <c r="O4" s="31">
        <v>2015</v>
      </c>
      <c r="P4" s="32"/>
      <c r="Q4" s="32"/>
      <c r="R4" s="33"/>
      <c r="S4" s="32"/>
      <c r="T4" s="32"/>
    </row>
    <row r="5" spans="1:31" ht="15">
      <c r="A5" s="34" t="s">
        <v>155</v>
      </c>
      <c r="B5" s="35" t="s">
        <v>0</v>
      </c>
      <c r="C5" s="35" t="s">
        <v>9</v>
      </c>
      <c r="D5" s="36" t="s">
        <v>12</v>
      </c>
      <c r="E5" s="35" t="s">
        <v>18</v>
      </c>
      <c r="F5" s="35" t="s">
        <v>153</v>
      </c>
      <c r="G5" s="9"/>
      <c r="H5" s="9" t="s">
        <v>155</v>
      </c>
      <c r="I5" s="10" t="s">
        <v>0</v>
      </c>
      <c r="J5" s="10" t="s">
        <v>9</v>
      </c>
      <c r="K5" s="11" t="s">
        <v>12</v>
      </c>
      <c r="L5" s="10" t="s">
        <v>18</v>
      </c>
      <c r="M5" s="10" t="s">
        <v>153</v>
      </c>
      <c r="N5" s="8"/>
      <c r="O5" s="34" t="s">
        <v>155</v>
      </c>
      <c r="P5" s="35" t="s">
        <v>0</v>
      </c>
      <c r="Q5" s="35" t="s">
        <v>9</v>
      </c>
      <c r="R5" s="36" t="s">
        <v>12</v>
      </c>
      <c r="S5" s="35" t="s">
        <v>18</v>
      </c>
      <c r="T5" s="35" t="s">
        <v>153</v>
      </c>
      <c r="V5" s="80"/>
      <c r="W5" s="80"/>
      <c r="X5" s="81"/>
      <c r="Y5" s="80"/>
      <c r="Z5" s="80"/>
      <c r="AB5" s="60"/>
      <c r="AC5" s="60"/>
      <c r="AD5" s="60"/>
      <c r="AE5" s="60"/>
    </row>
    <row r="6" spans="1:32" ht="15">
      <c r="A6" s="37" t="s">
        <v>19</v>
      </c>
      <c r="B6" s="32">
        <v>196143806.52642706</v>
      </c>
      <c r="C6" s="32">
        <v>42552965.11992399</v>
      </c>
      <c r="D6" s="33">
        <v>2213.9696344719946</v>
      </c>
      <c r="E6" s="32">
        <v>9403005.562960876</v>
      </c>
      <c r="F6" s="32">
        <v>6024613.079224483</v>
      </c>
      <c r="G6" s="6"/>
      <c r="H6" s="12" t="s">
        <v>19</v>
      </c>
      <c r="I6" s="12">
        <v>0.059053962139649974</v>
      </c>
      <c r="J6" s="12">
        <v>0.08125719639214934</v>
      </c>
      <c r="K6" s="12">
        <v>0.052943498666244926</v>
      </c>
      <c r="L6" s="12">
        <v>0.07849039451318673</v>
      </c>
      <c r="M6" s="12">
        <v>0.07973402525707174</v>
      </c>
      <c r="N6" s="13"/>
      <c r="O6" s="37" t="s">
        <v>19</v>
      </c>
      <c r="P6" s="32">
        <v>185206621.70051253</v>
      </c>
      <c r="Q6" s="32">
        <v>39355081.5309357</v>
      </c>
      <c r="R6" s="33">
        <v>2102.6480882178503</v>
      </c>
      <c r="S6" s="32">
        <v>8718673.444658022</v>
      </c>
      <c r="T6" s="32">
        <v>5579719.577504372</v>
      </c>
      <c r="V6" s="82"/>
      <c r="W6" s="82"/>
      <c r="X6" s="83"/>
      <c r="Y6" s="82"/>
      <c r="Z6" s="82"/>
      <c r="AB6" s="60"/>
      <c r="AC6" s="60"/>
      <c r="AD6" s="60"/>
      <c r="AE6" s="60"/>
      <c r="AF6" s="60"/>
    </row>
    <row r="7" spans="1:32" ht="15">
      <c r="A7" s="37" t="s">
        <v>20</v>
      </c>
      <c r="B7" s="32">
        <v>357976837.5932486</v>
      </c>
      <c r="C7" s="32">
        <v>67059914.74484038</v>
      </c>
      <c r="D7" s="33">
        <v>3322.625598920555</v>
      </c>
      <c r="E7" s="32">
        <v>14589093.271520706</v>
      </c>
      <c r="F7" s="32">
        <v>12613251.836202806</v>
      </c>
      <c r="G7" s="6"/>
      <c r="H7" s="12" t="s">
        <v>20</v>
      </c>
      <c r="I7" s="12">
        <v>0.04162776072967156</v>
      </c>
      <c r="J7" s="12">
        <v>0.0634656519063046</v>
      </c>
      <c r="K7" s="12">
        <v>0.03561784186589212</v>
      </c>
      <c r="L7" s="12">
        <v>0.060744376363607966</v>
      </c>
      <c r="M7" s="12">
        <v>0.0619675437877778</v>
      </c>
      <c r="N7" s="13"/>
      <c r="O7" s="37" t="s">
        <v>20</v>
      </c>
      <c r="P7" s="32">
        <v>343670600.083164</v>
      </c>
      <c r="Q7" s="32">
        <v>63057903.77397973</v>
      </c>
      <c r="R7" s="33">
        <v>3208.3510582765916</v>
      </c>
      <c r="S7" s="32">
        <v>13753637.159533499</v>
      </c>
      <c r="T7" s="32">
        <v>11877247.95356215</v>
      </c>
      <c r="V7" s="82"/>
      <c r="W7" s="82"/>
      <c r="X7" s="83"/>
      <c r="Y7" s="82"/>
      <c r="Z7" s="82"/>
      <c r="AB7" s="60"/>
      <c r="AC7" s="60"/>
      <c r="AD7" s="60"/>
      <c r="AE7" s="60"/>
      <c r="AF7" s="60"/>
    </row>
    <row r="8" spans="1:32" ht="15">
      <c r="A8" s="37" t="s">
        <v>21</v>
      </c>
      <c r="B8" s="32">
        <v>789711566.8441374</v>
      </c>
      <c r="C8" s="32">
        <f>ROUNDUP(139177413.485843,0)</f>
        <v>139177414</v>
      </c>
      <c r="D8" s="33">
        <v>6449.750136189362</v>
      </c>
      <c r="E8" s="32">
        <v>36906011.44157243</v>
      </c>
      <c r="F8" s="32">
        <v>26634086.411219284</v>
      </c>
      <c r="G8" s="6"/>
      <c r="H8" s="12" t="s">
        <v>21</v>
      </c>
      <c r="I8" s="12">
        <v>0.023722025290969784</v>
      </c>
      <c r="J8" s="12">
        <v>0.04518451988478267</v>
      </c>
      <c r="K8" s="12">
        <v>0.01781541782233531</v>
      </c>
      <c r="L8" s="12">
        <v>0.042510023471598934</v>
      </c>
      <c r="M8" s="12">
        <v>0.043712164466635395</v>
      </c>
      <c r="N8" s="13"/>
      <c r="O8" s="37" t="s">
        <v>21</v>
      </c>
      <c r="P8" s="32">
        <v>771412109.2780825</v>
      </c>
      <c r="Q8" s="32">
        <v>133160615.02823041</v>
      </c>
      <c r="R8" s="33">
        <v>6336.856391887746</v>
      </c>
      <c r="S8" s="32">
        <v>35401109.4480166</v>
      </c>
      <c r="T8" s="32">
        <v>25518612.61943805</v>
      </c>
      <c r="V8" s="82"/>
      <c r="W8" s="82"/>
      <c r="X8" s="83"/>
      <c r="Y8" s="82"/>
      <c r="Z8" s="82"/>
      <c r="AB8" s="60"/>
      <c r="AC8" s="60"/>
      <c r="AD8" s="60"/>
      <c r="AE8" s="60"/>
      <c r="AF8" s="60"/>
    </row>
    <row r="9" spans="1:32" ht="15">
      <c r="A9" s="37" t="s">
        <v>22</v>
      </c>
      <c r="B9" s="32">
        <v>36490831.24847564</v>
      </c>
      <c r="C9" s="32">
        <v>7471566.727742184</v>
      </c>
      <c r="D9" s="33">
        <v>360.74297823429055</v>
      </c>
      <c r="E9" s="32">
        <v>1486336.5462455945</v>
      </c>
      <c r="F9" s="32">
        <v>1049593.0173392314</v>
      </c>
      <c r="G9" s="6"/>
      <c r="H9" s="12" t="s">
        <v>22</v>
      </c>
      <c r="I9" s="12">
        <v>0.0025665544942914398</v>
      </c>
      <c r="J9" s="12">
        <v>0.02358552128818836</v>
      </c>
      <c r="K9" s="12">
        <v>-0.0032179914588890135</v>
      </c>
      <c r="L9" s="12">
        <v>0.020966294009952646</v>
      </c>
      <c r="M9" s="12">
        <v>0.022143592461714823</v>
      </c>
      <c r="N9" s="13"/>
      <c r="O9" s="37" t="s">
        <v>22</v>
      </c>
      <c r="P9" s="32">
        <v>36397415.29866027</v>
      </c>
      <c r="Q9" s="32">
        <v>7299406.422180703</v>
      </c>
      <c r="R9" s="33">
        <v>361.9075937799816</v>
      </c>
      <c r="S9" s="32">
        <v>1455813.53171597</v>
      </c>
      <c r="T9" s="32">
        <v>1026854.7639294083</v>
      </c>
      <c r="V9" s="82"/>
      <c r="W9" s="82"/>
      <c r="X9" s="83"/>
      <c r="Y9" s="82"/>
      <c r="Z9" s="82"/>
      <c r="AB9" s="60"/>
      <c r="AC9" s="60"/>
      <c r="AD9" s="60"/>
      <c r="AE9" s="60"/>
      <c r="AF9" s="60"/>
    </row>
    <row r="10" spans="1:32" ht="15">
      <c r="A10" s="37" t="s">
        <v>23</v>
      </c>
      <c r="B10" s="32">
        <v>5392048.435052341</v>
      </c>
      <c r="C10" s="32">
        <v>1179457.0177513117</v>
      </c>
      <c r="D10" s="33">
        <v>53.62986678913594</v>
      </c>
      <c r="E10" s="32">
        <v>303432.81211964623</v>
      </c>
      <c r="F10" s="32">
        <v>152720.98519201318</v>
      </c>
      <c r="G10" s="6"/>
      <c r="H10" s="12" t="s">
        <v>23</v>
      </c>
      <c r="I10" s="12">
        <v>0.01579458582354265</v>
      </c>
      <c r="J10" s="12">
        <v>0.03709088039185171</v>
      </c>
      <c r="K10" s="12">
        <v>0.009933717600532521</v>
      </c>
      <c r="L10" s="12">
        <v>0.03443709458945632</v>
      </c>
      <c r="M10" s="12">
        <v>0.035629926514516574</v>
      </c>
      <c r="N10" s="13"/>
      <c r="O10" s="37" t="s">
        <v>23</v>
      </c>
      <c r="P10" s="32">
        <v>5308207.49618468</v>
      </c>
      <c r="Q10" s="32">
        <v>1137274.5051095895</v>
      </c>
      <c r="R10" s="33">
        <v>53.10236291204667</v>
      </c>
      <c r="S10" s="32">
        <v>293331.33325044916</v>
      </c>
      <c r="T10" s="32">
        <v>147466.7555291745</v>
      </c>
      <c r="V10" s="82"/>
      <c r="W10" s="82"/>
      <c r="X10" s="83"/>
      <c r="Y10" s="82"/>
      <c r="Z10" s="82"/>
      <c r="AB10" s="60"/>
      <c r="AC10" s="60"/>
      <c r="AD10" s="60"/>
      <c r="AE10" s="60"/>
      <c r="AF10" s="60"/>
    </row>
    <row r="11" spans="1:32" ht="15">
      <c r="A11" s="37" t="s">
        <v>24</v>
      </c>
      <c r="B11" s="32">
        <v>24179190.637529906</v>
      </c>
      <c r="C11" s="32">
        <v>5385821.351906613</v>
      </c>
      <c r="D11" s="33">
        <v>283.2687887900677</v>
      </c>
      <c r="E11" s="32">
        <v>1086319.9392770152</v>
      </c>
      <c r="F11" s="32">
        <v>718856.5302259964</v>
      </c>
      <c r="G11" s="6"/>
      <c r="H11" s="12" t="s">
        <v>24</v>
      </c>
      <c r="I11" s="12">
        <v>0.042035585650779916</v>
      </c>
      <c r="J11" s="12">
        <v>0.0638820269415532</v>
      </c>
      <c r="K11" s="12">
        <v>0.03602331374421586</v>
      </c>
      <c r="L11" s="12">
        <v>0.061159685947238085</v>
      </c>
      <c r="M11" s="12">
        <v>0.06238333227392667</v>
      </c>
      <c r="N11" s="13"/>
      <c r="O11" s="37" t="s">
        <v>24</v>
      </c>
      <c r="P11" s="32">
        <v>23203805.100791577</v>
      </c>
      <c r="Q11" s="32">
        <v>5062423.478841697</v>
      </c>
      <c r="R11" s="33">
        <v>273.41931888224286</v>
      </c>
      <c r="S11" s="32">
        <v>1023710.1481171685</v>
      </c>
      <c r="T11" s="32">
        <v>676645.1509431675</v>
      </c>
      <c r="V11" s="82"/>
      <c r="W11" s="82"/>
      <c r="X11" s="83"/>
      <c r="Y11" s="82"/>
      <c r="Z11" s="82"/>
      <c r="AB11" s="60"/>
      <c r="AC11" s="60"/>
      <c r="AD11" s="60"/>
      <c r="AE11" s="60"/>
      <c r="AF11" s="60"/>
    </row>
    <row r="12" spans="1:32" ht="15">
      <c r="A12" s="37" t="s">
        <v>25</v>
      </c>
      <c r="B12" s="32">
        <v>10522931.818498982</v>
      </c>
      <c r="C12" s="32">
        <v>2127076.8041970856</v>
      </c>
      <c r="D12" s="33">
        <v>106.78051205838966</v>
      </c>
      <c r="E12" s="32">
        <v>503128.29731635656</v>
      </c>
      <c r="F12" s="32">
        <v>314220.72055009747</v>
      </c>
      <c r="G12" s="6"/>
      <c r="H12" s="12" t="s">
        <v>25</v>
      </c>
      <c r="I12" s="12">
        <v>0.06275213589872397</v>
      </c>
      <c r="J12" s="12">
        <v>0.08503290295050903</v>
      </c>
      <c r="K12" s="12">
        <v>0.056620334933103145</v>
      </c>
      <c r="L12" s="12">
        <v>0.08225643951087891</v>
      </c>
      <c r="M12" s="12">
        <v>0.08350441296320676</v>
      </c>
      <c r="N12" s="13"/>
      <c r="O12" s="37" t="s">
        <v>25</v>
      </c>
      <c r="P12" s="32">
        <v>9901586.13946251</v>
      </c>
      <c r="Q12" s="32">
        <v>1960380.0017612062</v>
      </c>
      <c r="R12" s="33">
        <v>101.05854347877013</v>
      </c>
      <c r="S12" s="32">
        <v>464888.2454732662</v>
      </c>
      <c r="T12" s="32">
        <v>290004.098544237</v>
      </c>
      <c r="V12" s="82"/>
      <c r="W12" s="82"/>
      <c r="X12" s="83"/>
      <c r="Y12" s="82"/>
      <c r="Z12" s="82"/>
      <c r="AB12" s="60"/>
      <c r="AC12" s="60"/>
      <c r="AD12" s="60"/>
      <c r="AE12" s="60"/>
      <c r="AF12" s="60"/>
    </row>
    <row r="13" spans="1:32" ht="15">
      <c r="A13" s="37" t="s">
        <v>26</v>
      </c>
      <c r="B13" s="32">
        <v>3119055146.3652496</v>
      </c>
      <c r="C13" s="32">
        <v>1010973902.8024895</v>
      </c>
      <c r="D13" s="33">
        <v>25940.449513601576</v>
      </c>
      <c r="E13" s="32">
        <v>119410683.39610566</v>
      </c>
      <c r="F13" s="32">
        <v>89275776.71414173</v>
      </c>
      <c r="G13" s="6"/>
      <c r="H13" s="12" t="s">
        <v>26</v>
      </c>
      <c r="I13" s="12">
        <v>0.020391669095827236</v>
      </c>
      <c r="J13" s="12">
        <v>0.041784342243908146</v>
      </c>
      <c r="K13" s="12">
        <v>0.01450427690857703</v>
      </c>
      <c r="L13" s="12">
        <v>0.039118546459878</v>
      </c>
      <c r="M13" s="12">
        <v>0.04031677666896716</v>
      </c>
      <c r="N13" s="13"/>
      <c r="O13" s="37" t="s">
        <v>26</v>
      </c>
      <c r="P13" s="32">
        <v>3056723453.190338</v>
      </c>
      <c r="Q13" s="32">
        <v>970425319.1451738</v>
      </c>
      <c r="R13" s="33">
        <v>25569.581227048115</v>
      </c>
      <c r="S13" s="32">
        <v>114915361.48875415</v>
      </c>
      <c r="T13" s="32">
        <v>85815954.05968313</v>
      </c>
      <c r="V13" s="82"/>
      <c r="W13" s="82"/>
      <c r="X13" s="83"/>
      <c r="Y13" s="82"/>
      <c r="Z13" s="82"/>
      <c r="AB13" s="60"/>
      <c r="AC13" s="60"/>
      <c r="AD13" s="60"/>
      <c r="AE13" s="60"/>
      <c r="AF13" s="60"/>
    </row>
    <row r="14" spans="1:32" ht="15">
      <c r="A14" s="37" t="s">
        <v>27</v>
      </c>
      <c r="B14" s="32">
        <v>122929786.56517448</v>
      </c>
      <c r="C14" s="32">
        <v>22244947.263583843</v>
      </c>
      <c r="D14" s="33">
        <v>1103.665167793534</v>
      </c>
      <c r="E14" s="32">
        <v>5466823.032598288</v>
      </c>
      <c r="F14" s="32">
        <v>4248888.363227362</v>
      </c>
      <c r="G14" s="6"/>
      <c r="H14" s="12" t="s">
        <v>27</v>
      </c>
      <c r="I14" s="12">
        <v>0.05244324214170759</v>
      </c>
      <c r="J14" s="12">
        <v>0.07450788160117572</v>
      </c>
      <c r="K14" s="12">
        <v>0.04637092078808558</v>
      </c>
      <c r="L14" s="12">
        <v>0.07175835037429046</v>
      </c>
      <c r="M14" s="12">
        <v>0.07299421825157681</v>
      </c>
      <c r="N14" s="13"/>
      <c r="O14" s="37" t="s">
        <v>27</v>
      </c>
      <c r="P14" s="32">
        <v>116804195.83959135</v>
      </c>
      <c r="Q14" s="32">
        <v>20702451.461254597</v>
      </c>
      <c r="R14" s="33">
        <v>1054.7551980537614</v>
      </c>
      <c r="S14" s="32">
        <v>5100798.170305002</v>
      </c>
      <c r="T14" s="32">
        <v>3959842.7381564486</v>
      </c>
      <c r="V14" s="82"/>
      <c r="W14" s="82"/>
      <c r="X14" s="83"/>
      <c r="Y14" s="82"/>
      <c r="Z14" s="82"/>
      <c r="AB14" s="60"/>
      <c r="AC14" s="60"/>
      <c r="AD14" s="60"/>
      <c r="AE14" s="60"/>
      <c r="AF14" s="60"/>
    </row>
    <row r="15" spans="1:32" ht="15">
      <c r="A15" s="37" t="s">
        <v>28</v>
      </c>
      <c r="B15" s="32">
        <v>267199640.3163359</v>
      </c>
      <c r="C15" s="32">
        <v>33616637.66681997</v>
      </c>
      <c r="D15" s="33">
        <v>1747.1103701004176</v>
      </c>
      <c r="E15" s="32">
        <v>8042612.447412095</v>
      </c>
      <c r="F15" s="32">
        <v>3364648.555813259</v>
      </c>
      <c r="G15" s="6"/>
      <c r="H15" s="12" t="s">
        <v>28</v>
      </c>
      <c r="I15" s="12">
        <v>0.02575863690216318</v>
      </c>
      <c r="J15" s="12">
        <v>0.047263829381354094</v>
      </c>
      <c r="K15" s="12">
        <v>0.019840278718924242</v>
      </c>
      <c r="L15" s="12">
        <v>0.044584012275331375</v>
      </c>
      <c r="M15" s="12">
        <v>0.04578854483199124</v>
      </c>
      <c r="N15" s="13"/>
      <c r="O15" s="37" t="s">
        <v>28</v>
      </c>
      <c r="P15" s="32">
        <v>260489778.69032693</v>
      </c>
      <c r="Q15" s="32">
        <v>32099492.71968859</v>
      </c>
      <c r="R15" s="33">
        <v>1713.121560853682</v>
      </c>
      <c r="S15" s="32">
        <v>7699344.765859028</v>
      </c>
      <c r="T15" s="32">
        <v>3217331.622573662</v>
      </c>
      <c r="V15" s="82"/>
      <c r="W15" s="82"/>
      <c r="X15" s="83"/>
      <c r="Y15" s="82"/>
      <c r="Z15" s="82"/>
      <c r="AB15" s="60"/>
      <c r="AC15" s="60"/>
      <c r="AD15" s="60"/>
      <c r="AE15" s="60"/>
      <c r="AF15" s="60"/>
    </row>
    <row r="16" spans="1:32" ht="15">
      <c r="A16" s="37" t="s">
        <v>29</v>
      </c>
      <c r="B16" s="32">
        <v>106167052.92916857</v>
      </c>
      <c r="C16" s="32">
        <v>22754748.622681502</v>
      </c>
      <c r="D16" s="33">
        <v>1216.351037500436</v>
      </c>
      <c r="E16" s="32">
        <v>5200012.528626052</v>
      </c>
      <c r="F16" s="32">
        <v>3294855.8143802295</v>
      </c>
      <c r="G16" s="6"/>
      <c r="H16" s="12" t="s">
        <v>29</v>
      </c>
      <c r="I16" s="12">
        <v>0.05099576060697397</v>
      </c>
      <c r="J16" s="12">
        <v>0.07303005338653601</v>
      </c>
      <c r="K16" s="12">
        <v>0.04493179084199794</v>
      </c>
      <c r="L16" s="12">
        <v>0.070284303737147</v>
      </c>
      <c r="M16" s="12">
        <v>0.0715184718591777</v>
      </c>
      <c r="N16" s="13"/>
      <c r="O16" s="37" t="s">
        <v>29</v>
      </c>
      <c r="P16" s="32">
        <v>101015681.42183055</v>
      </c>
      <c r="Q16" s="32">
        <v>21206068.321074873</v>
      </c>
      <c r="R16" s="33">
        <v>1164.0482643563842</v>
      </c>
      <c r="S16" s="32">
        <v>4858533.859152187</v>
      </c>
      <c r="T16" s="32">
        <v>3074940.7508237986</v>
      </c>
      <c r="V16" s="82"/>
      <c r="W16" s="82"/>
      <c r="X16" s="83"/>
      <c r="Y16" s="82"/>
      <c r="Z16" s="82"/>
      <c r="AB16" s="60"/>
      <c r="AC16" s="60"/>
      <c r="AD16" s="60"/>
      <c r="AE16" s="60"/>
      <c r="AF16" s="60"/>
    </row>
    <row r="17" spans="1:32" ht="15">
      <c r="A17" s="37" t="s">
        <v>30</v>
      </c>
      <c r="B17" s="32">
        <v>13629763.245035004</v>
      </c>
      <c r="C17" s="32">
        <v>2871908.0244038845</v>
      </c>
      <c r="D17" s="33">
        <v>132.32505211899087</v>
      </c>
      <c r="E17" s="32">
        <v>526419.4198040613</v>
      </c>
      <c r="F17" s="32">
        <v>400580.04667493445</v>
      </c>
      <c r="G17" s="6"/>
      <c r="H17" s="12" t="s">
        <v>30</v>
      </c>
      <c r="I17" s="12">
        <v>0.017222003458136292</v>
      </c>
      <c r="J17" s="12">
        <v>0.03854822406350311</v>
      </c>
      <c r="K17" s="12">
        <v>0.011352899409918571</v>
      </c>
      <c r="L17" s="12">
        <v>0.03589070910099457</v>
      </c>
      <c r="M17" s="12">
        <v>0.037085217220581335</v>
      </c>
      <c r="N17" s="13"/>
      <c r="O17" s="37" t="s">
        <v>30</v>
      </c>
      <c r="P17" s="32">
        <v>13399005.525538592</v>
      </c>
      <c r="Q17" s="32">
        <v>2765310.226199259</v>
      </c>
      <c r="R17" s="33">
        <v>130.83964281527932</v>
      </c>
      <c r="S17" s="32">
        <v>508180.46264834085</v>
      </c>
      <c r="T17" s="32">
        <v>386255.67120559356</v>
      </c>
      <c r="V17" s="82"/>
      <c r="W17" s="82"/>
      <c r="X17" s="83"/>
      <c r="Y17" s="82"/>
      <c r="Z17" s="82"/>
      <c r="AB17" s="60"/>
      <c r="AC17" s="60"/>
      <c r="AD17" s="60"/>
      <c r="AE17" s="60"/>
      <c r="AF17" s="60"/>
    </row>
    <row r="18" spans="1:32" ht="15">
      <c r="A18" s="37" t="s">
        <v>31</v>
      </c>
      <c r="B18" s="32">
        <v>56887630.06742672</v>
      </c>
      <c r="C18" s="32">
        <v>9405585.48721747</v>
      </c>
      <c r="D18" s="33">
        <v>462.006422471158</v>
      </c>
      <c r="E18" s="32">
        <v>2412696.281459339</v>
      </c>
      <c r="F18" s="32">
        <v>1633852.292262331</v>
      </c>
      <c r="G18" s="6"/>
      <c r="H18" s="12" t="s">
        <v>31</v>
      </c>
      <c r="I18" s="12">
        <v>0.02469841683085483</v>
      </c>
      <c r="J18" s="12">
        <v>0.046181381628130236</v>
      </c>
      <c r="K18" s="12">
        <v>0.01878617583923381</v>
      </c>
      <c r="L18" s="12">
        <v>0.04350433437047241</v>
      </c>
      <c r="M18" s="12">
        <v>0.04470762192704436</v>
      </c>
      <c r="N18" s="13"/>
      <c r="O18" s="37" t="s">
        <v>31</v>
      </c>
      <c r="P18" s="32">
        <v>55516461.3636922</v>
      </c>
      <c r="Q18" s="32">
        <v>8990396.553014481</v>
      </c>
      <c r="R18" s="33">
        <v>453.487133441496</v>
      </c>
      <c r="S18" s="32">
        <v>2312109.496809015</v>
      </c>
      <c r="T18" s="32">
        <v>1563932.5855099664</v>
      </c>
      <c r="V18" s="82"/>
      <c r="W18" s="82"/>
      <c r="X18" s="83"/>
      <c r="Y18" s="82"/>
      <c r="Z18" s="82"/>
      <c r="AB18" s="60"/>
      <c r="AC18" s="60"/>
      <c r="AD18" s="60"/>
      <c r="AE18" s="60"/>
      <c r="AF18" s="60"/>
    </row>
    <row r="19" spans="1:32" ht="15">
      <c r="A19" s="37" t="s">
        <v>32</v>
      </c>
      <c r="B19" s="32">
        <v>54493490.92981483</v>
      </c>
      <c r="C19" s="32">
        <v>10367851.045690522</v>
      </c>
      <c r="D19" s="33">
        <v>517.3822989288102</v>
      </c>
      <c r="E19" s="32">
        <v>2614046.9004500797</v>
      </c>
      <c r="F19" s="32">
        <v>1627455.2196312095</v>
      </c>
      <c r="G19" s="6"/>
      <c r="H19" s="12" t="s">
        <v>32</v>
      </c>
      <c r="I19" s="12">
        <v>0.10377397393515952</v>
      </c>
      <c r="J19" s="12">
        <v>0.12691477032629073</v>
      </c>
      <c r="K19" s="12">
        <v>0.0974054877279038</v>
      </c>
      <c r="L19" s="12">
        <v>0.12403113642829422</v>
      </c>
      <c r="M19" s="12">
        <v>0.12532728119273306</v>
      </c>
      <c r="N19" s="13"/>
      <c r="O19" s="37" t="s">
        <v>32</v>
      </c>
      <c r="P19" s="32">
        <v>49370153.8690348</v>
      </c>
      <c r="Q19" s="32">
        <v>9200208.674777223</v>
      </c>
      <c r="R19" s="33">
        <v>471.45955138242624</v>
      </c>
      <c r="S19" s="32">
        <v>2325600.079688574</v>
      </c>
      <c r="T19" s="32">
        <v>1446206.1364994827</v>
      </c>
      <c r="V19" s="82"/>
      <c r="W19" s="82"/>
      <c r="X19" s="83"/>
      <c r="Y19" s="82"/>
      <c r="Z19" s="82"/>
      <c r="AB19" s="60"/>
      <c r="AC19" s="60"/>
      <c r="AD19" s="60"/>
      <c r="AE19" s="60"/>
      <c r="AF19" s="60"/>
    </row>
    <row r="20" spans="1:32" ht="15">
      <c r="A20" s="37" t="s">
        <v>33</v>
      </c>
      <c r="B20" s="32">
        <v>37907831.14165543</v>
      </c>
      <c r="C20" s="32">
        <v>8118893.101275372</v>
      </c>
      <c r="D20" s="33">
        <v>428.75879643312254</v>
      </c>
      <c r="E20" s="32">
        <v>1801915.8411749667</v>
      </c>
      <c r="F20" s="32">
        <v>852061.8926596359</v>
      </c>
      <c r="G20" s="6"/>
      <c r="H20" s="12" t="s">
        <v>33</v>
      </c>
      <c r="I20" s="12">
        <v>0.0074065734996500154</v>
      </c>
      <c r="J20" s="12">
        <v>0.02852701205948538</v>
      </c>
      <c r="K20" s="12">
        <v>0.0015941019067944318</v>
      </c>
      <c r="L20" s="12">
        <v>0.025895140124643223</v>
      </c>
      <c r="M20" s="12">
        <v>0.02707812213612182</v>
      </c>
      <c r="N20" s="13"/>
      <c r="O20" s="37" t="s">
        <v>33</v>
      </c>
      <c r="P20" s="32">
        <v>37629128.23763563</v>
      </c>
      <c r="Q20" s="32">
        <v>7893709.164738798</v>
      </c>
      <c r="R20" s="33">
        <v>428.0763990291764</v>
      </c>
      <c r="S20" s="32">
        <v>1756432.7685147617</v>
      </c>
      <c r="T20" s="32">
        <v>829597.9383608265</v>
      </c>
      <c r="V20" s="82"/>
      <c r="W20" s="82"/>
      <c r="X20" s="83"/>
      <c r="Y20" s="82"/>
      <c r="Z20" s="82"/>
      <c r="AB20" s="60"/>
      <c r="AC20" s="60"/>
      <c r="AD20" s="60"/>
      <c r="AE20" s="60"/>
      <c r="AF20" s="60"/>
    </row>
    <row r="21" spans="1:32" ht="15">
      <c r="A21" s="37" t="s">
        <v>34</v>
      </c>
      <c r="B21" s="32">
        <v>19378302.457923263</v>
      </c>
      <c r="C21" s="32">
        <v>4289769.414896452</v>
      </c>
      <c r="D21" s="33">
        <v>190.62195744122457</v>
      </c>
      <c r="E21" s="32">
        <v>577270.2149769978</v>
      </c>
      <c r="F21" s="32">
        <v>223063.68427814607</v>
      </c>
      <c r="G21" s="6"/>
      <c r="H21" s="12" t="s">
        <v>34</v>
      </c>
      <c r="I21" s="12">
        <v>0.0078100223502939325</v>
      </c>
      <c r="J21" s="12">
        <v>0.0289389192792584</v>
      </c>
      <c r="K21" s="12">
        <v>0.0019952229634321306</v>
      </c>
      <c r="L21" s="12">
        <v>0.026305993325379085</v>
      </c>
      <c r="M21" s="12">
        <v>0.027489449100623897</v>
      </c>
      <c r="N21" s="13"/>
      <c r="O21" s="37" t="s">
        <v>34</v>
      </c>
      <c r="P21" s="32">
        <v>19228130.330289338</v>
      </c>
      <c r="Q21" s="32">
        <v>4169119.5993454205</v>
      </c>
      <c r="R21" s="33">
        <v>190.24238147309146</v>
      </c>
      <c r="S21" s="32">
        <v>562473.7833855567</v>
      </c>
      <c r="T21" s="32">
        <v>217095.83925498882</v>
      </c>
      <c r="V21" s="82"/>
      <c r="W21" s="82"/>
      <c r="X21" s="83"/>
      <c r="Y21" s="82"/>
      <c r="Z21" s="82"/>
      <c r="AB21" s="60"/>
      <c r="AC21" s="60"/>
      <c r="AD21" s="60"/>
      <c r="AE21" s="60"/>
      <c r="AF21" s="60"/>
    </row>
    <row r="22" spans="1:32" ht="15">
      <c r="A22" s="37" t="s">
        <v>35</v>
      </c>
      <c r="B22" s="32">
        <v>11402472.452947894</v>
      </c>
      <c r="C22" s="32">
        <v>2460699.4634767496</v>
      </c>
      <c r="D22" s="33">
        <v>117.53674585644701</v>
      </c>
      <c r="E22" s="32">
        <v>558619.5411875385</v>
      </c>
      <c r="F22" s="32">
        <v>336877.91328076186</v>
      </c>
      <c r="G22" s="6"/>
      <c r="H22" s="12" t="s">
        <v>35</v>
      </c>
      <c r="I22" s="12">
        <v>0.009368816660266788</v>
      </c>
      <c r="J22" s="12">
        <v>0.030530393959120827</v>
      </c>
      <c r="K22" s="12">
        <v>0.0035450234392528923</v>
      </c>
      <c r="L22" s="12">
        <v>0.027893395620660844</v>
      </c>
      <c r="M22" s="12">
        <v>0.02907868186403717</v>
      </c>
      <c r="N22" s="13"/>
      <c r="O22" s="37" t="s">
        <v>35</v>
      </c>
      <c r="P22" s="32">
        <v>11296636.338217428</v>
      </c>
      <c r="Q22" s="32">
        <v>2387799.0187394326</v>
      </c>
      <c r="R22" s="33">
        <v>117.12154722628826</v>
      </c>
      <c r="S22" s="32">
        <v>543460.5802192491</v>
      </c>
      <c r="T22" s="32">
        <v>327358.75226814824</v>
      </c>
      <c r="V22" s="82"/>
      <c r="W22" s="82"/>
      <c r="X22" s="83"/>
      <c r="Y22" s="82"/>
      <c r="Z22" s="82"/>
      <c r="AB22" s="60"/>
      <c r="AC22" s="60"/>
      <c r="AD22" s="60"/>
      <c r="AE22" s="60"/>
      <c r="AF22" s="60"/>
    </row>
    <row r="23" spans="1:32" ht="15">
      <c r="A23" s="37" t="s">
        <v>36</v>
      </c>
      <c r="B23" s="32">
        <v>4097081.404094297</v>
      </c>
      <c r="C23" s="32">
        <v>935777.4496072811</v>
      </c>
      <c r="D23" s="33">
        <v>41.82568597899797</v>
      </c>
      <c r="E23" s="32">
        <v>161191.4372952485</v>
      </c>
      <c r="F23" s="32">
        <v>111867.69488583918</v>
      </c>
      <c r="G23" s="6"/>
      <c r="H23" s="12" t="s">
        <v>36</v>
      </c>
      <c r="I23" s="12">
        <v>0.011640697347051088</v>
      </c>
      <c r="J23" s="12">
        <v>0.03284990498476015</v>
      </c>
      <c r="K23" s="12">
        <v>0.005803795970599435</v>
      </c>
      <c r="L23" s="12">
        <v>0.030206971307802366</v>
      </c>
      <c r="M23" s="12">
        <v>0.03139492538565092</v>
      </c>
      <c r="N23" s="13"/>
      <c r="O23" s="37" t="s">
        <v>36</v>
      </c>
      <c r="P23" s="32">
        <v>4049937.309598728</v>
      </c>
      <c r="Q23" s="32">
        <v>906014.9447572334</v>
      </c>
      <c r="R23" s="33">
        <v>41.58433896010129</v>
      </c>
      <c r="S23" s="32">
        <v>156465.1004939552</v>
      </c>
      <c r="T23" s="32">
        <v>108462.52209745022</v>
      </c>
      <c r="V23" s="82"/>
      <c r="W23" s="82"/>
      <c r="X23" s="83"/>
      <c r="Y23" s="82"/>
      <c r="Z23" s="82"/>
      <c r="AB23" s="60"/>
      <c r="AC23" s="60"/>
      <c r="AD23" s="60"/>
      <c r="AE23" s="60"/>
      <c r="AF23" s="60"/>
    </row>
    <row r="24" spans="1:32" ht="15">
      <c r="A24" s="37" t="s">
        <v>37</v>
      </c>
      <c r="B24" s="32">
        <v>48124190.43493097</v>
      </c>
      <c r="C24" s="32">
        <v>9198811.32463446</v>
      </c>
      <c r="D24" s="33">
        <v>477.67129313227446</v>
      </c>
      <c r="E24" s="32">
        <v>2183170.2432556567</v>
      </c>
      <c r="F24" s="32">
        <v>756674.2630454288</v>
      </c>
      <c r="G24" s="6"/>
      <c r="H24" s="12" t="s">
        <v>37</v>
      </c>
      <c r="I24" s="12">
        <v>0.08600385010352274</v>
      </c>
      <c r="J24" s="12">
        <v>0.10877209303068103</v>
      </c>
      <c r="K24" s="12">
        <v>0.07973789284802302</v>
      </c>
      <c r="L24" s="12">
        <v>0.10593488397387674</v>
      </c>
      <c r="M24" s="12">
        <v>0.10721016155580188</v>
      </c>
      <c r="N24" s="13"/>
      <c r="O24" s="37" t="s">
        <v>37</v>
      </c>
      <c r="P24" s="32">
        <v>44313093.76144805</v>
      </c>
      <c r="Q24" s="32">
        <v>8296395.068431723</v>
      </c>
      <c r="R24" s="33">
        <v>442.39560016952043</v>
      </c>
      <c r="S24" s="32">
        <v>1974049.5348252577</v>
      </c>
      <c r="T24" s="32">
        <v>683406.176459024</v>
      </c>
      <c r="V24" s="82"/>
      <c r="W24" s="82"/>
      <c r="X24" s="83"/>
      <c r="Y24" s="82"/>
      <c r="Z24" s="82"/>
      <c r="AB24" s="60"/>
      <c r="AC24" s="60"/>
      <c r="AD24" s="60"/>
      <c r="AE24" s="60"/>
      <c r="AF24" s="60"/>
    </row>
    <row r="25" spans="1:32" ht="15">
      <c r="A25" s="37" t="s">
        <v>38</v>
      </c>
      <c r="B25" s="32">
        <v>93833104.68240602</v>
      </c>
      <c r="C25" s="32">
        <v>12864519.53828055</v>
      </c>
      <c r="D25" s="33">
        <v>658.6362240829002</v>
      </c>
      <c r="E25" s="32">
        <v>4185097.0803411514</v>
      </c>
      <c r="F25" s="32">
        <v>2118533.8172273003</v>
      </c>
      <c r="G25" s="6"/>
      <c r="H25" s="12" t="s">
        <v>38</v>
      </c>
      <c r="I25" s="12">
        <v>0.030295463859298488</v>
      </c>
      <c r="J25" s="12">
        <v>0.05189577163505943</v>
      </c>
      <c r="K25" s="12">
        <v>0.02435092937494776</v>
      </c>
      <c r="L25" s="12">
        <v>0.04920410196835667</v>
      </c>
      <c r="M25" s="12">
        <v>0.05041396205098336</v>
      </c>
      <c r="N25" s="13"/>
      <c r="O25" s="37" t="s">
        <v>38</v>
      </c>
      <c r="P25" s="32">
        <v>91073976.32415497</v>
      </c>
      <c r="Q25" s="32">
        <v>12229842.428479422</v>
      </c>
      <c r="R25" s="33">
        <v>642.9790857756099</v>
      </c>
      <c r="S25" s="32">
        <v>3988830.269048425</v>
      </c>
      <c r="T25" s="32">
        <v>2016856.109843363</v>
      </c>
      <c r="V25" s="82"/>
      <c r="W25" s="82"/>
      <c r="X25" s="83"/>
      <c r="Y25" s="82"/>
      <c r="Z25" s="82"/>
      <c r="AB25" s="60"/>
      <c r="AC25" s="60"/>
      <c r="AD25" s="60"/>
      <c r="AE25" s="60"/>
      <c r="AF25" s="60"/>
    </row>
    <row r="26" spans="1:32" ht="15">
      <c r="A26" s="37" t="s">
        <v>39</v>
      </c>
      <c r="B26" s="32">
        <v>69033009.94826446</v>
      </c>
      <c r="C26" s="32">
        <v>13188909.280745706</v>
      </c>
      <c r="D26" s="33">
        <v>674.2101494370277</v>
      </c>
      <c r="E26" s="32">
        <v>3266866.1891100984</v>
      </c>
      <c r="F26" s="32">
        <v>2059388.472640779</v>
      </c>
      <c r="G26" s="6"/>
      <c r="H26" s="12" t="s">
        <v>39</v>
      </c>
      <c r="I26" s="12">
        <v>0.04009432547423741</v>
      </c>
      <c r="J26" s="12">
        <v>0.06190006793758007</v>
      </c>
      <c r="K26" s="12">
        <v>0.03409325412951958</v>
      </c>
      <c r="L26" s="12">
        <v>0.05918279852837438</v>
      </c>
      <c r="M26" s="12">
        <v>0.060404165263159726</v>
      </c>
      <c r="N26" s="13"/>
      <c r="O26" s="37" t="s">
        <v>39</v>
      </c>
      <c r="P26" s="32">
        <v>66371874.41320616</v>
      </c>
      <c r="Q26" s="32">
        <v>12420103.999391558</v>
      </c>
      <c r="R26" s="33">
        <v>651.981962695004</v>
      </c>
      <c r="S26" s="32">
        <v>3084327.08088639</v>
      </c>
      <c r="T26" s="32">
        <v>1942078.822492839</v>
      </c>
      <c r="V26" s="82"/>
      <c r="W26" s="82"/>
      <c r="X26" s="83"/>
      <c r="Y26" s="82"/>
      <c r="Z26" s="82"/>
      <c r="AB26" s="60"/>
      <c r="AC26" s="60"/>
      <c r="AD26" s="60"/>
      <c r="AE26" s="60"/>
      <c r="AF26" s="60"/>
    </row>
    <row r="27" spans="1:32" ht="15">
      <c r="A27" s="37" t="s">
        <v>40</v>
      </c>
      <c r="B27" s="32">
        <v>2953825.060879827</v>
      </c>
      <c r="C27" s="32">
        <v>689714.1041283823</v>
      </c>
      <c r="D27" s="33">
        <v>29.600320056861772</v>
      </c>
      <c r="E27" s="32">
        <v>126141.46347067828</v>
      </c>
      <c r="F27" s="32">
        <v>86765.88051827489</v>
      </c>
      <c r="G27" s="6"/>
      <c r="H27" s="12" t="s">
        <v>40</v>
      </c>
      <c r="I27" s="12">
        <v>0.020285376319138626</v>
      </c>
      <c r="J27" s="12">
        <v>0.04167582102230116</v>
      </c>
      <c r="K27" s="12">
        <v>0.014398597413319614</v>
      </c>
      <c r="L27" s="12">
        <v>0.03901030293049934</v>
      </c>
      <c r="M27" s="12">
        <v>0.04020840832161943</v>
      </c>
      <c r="N27" s="13"/>
      <c r="O27" s="37" t="s">
        <v>40</v>
      </c>
      <c r="P27" s="32">
        <v>2895096.9301709267</v>
      </c>
      <c r="Q27" s="32">
        <v>662119.721135023</v>
      </c>
      <c r="R27" s="33">
        <v>29.180166585740096</v>
      </c>
      <c r="S27" s="32">
        <v>121405.40196271379</v>
      </c>
      <c r="T27" s="32">
        <v>83412.01611537827</v>
      </c>
      <c r="V27" s="82"/>
      <c r="W27" s="82"/>
      <c r="X27" s="83"/>
      <c r="Y27" s="82"/>
      <c r="Z27" s="82"/>
      <c r="AB27" s="60"/>
      <c r="AC27" s="60"/>
      <c r="AD27" s="60"/>
      <c r="AE27" s="60"/>
      <c r="AF27" s="60"/>
    </row>
    <row r="28" spans="1:32" ht="15">
      <c r="A28" s="37" t="s">
        <v>41</v>
      </c>
      <c r="B28" s="32">
        <v>13533286.108631395</v>
      </c>
      <c r="C28" s="32">
        <v>2807733.3449168</v>
      </c>
      <c r="D28" s="33">
        <v>138.72735568896707</v>
      </c>
      <c r="E28" s="32">
        <v>594664.9681949838</v>
      </c>
      <c r="F28" s="32">
        <v>362987.33539095277</v>
      </c>
      <c r="G28" s="6"/>
      <c r="H28" s="12" t="s">
        <v>41</v>
      </c>
      <c r="I28" s="12">
        <v>0.026223953933484756</v>
      </c>
      <c r="J28" s="12">
        <v>0.047738901858024096</v>
      </c>
      <c r="K28" s="12">
        <v>0.020302910993071244</v>
      </c>
      <c r="L28" s="12">
        <v>0.045057869100974424</v>
      </c>
      <c r="M28" s="12">
        <v>0.046262948072252064</v>
      </c>
      <c r="N28" s="13"/>
      <c r="O28" s="37" t="s">
        <v>41</v>
      </c>
      <c r="P28" s="32">
        <v>13187458.796648359</v>
      </c>
      <c r="Q28" s="32">
        <v>2679802.5156245152</v>
      </c>
      <c r="R28" s="33">
        <v>135.96683317696537</v>
      </c>
      <c r="S28" s="32">
        <v>569025.8748126097</v>
      </c>
      <c r="T28" s="32">
        <v>346937.00666716706</v>
      </c>
      <c r="V28" s="82"/>
      <c r="W28" s="82"/>
      <c r="X28" s="83"/>
      <c r="Y28" s="82"/>
      <c r="Z28" s="82"/>
      <c r="AB28" s="60"/>
      <c r="AC28" s="60"/>
      <c r="AD28" s="60"/>
      <c r="AE28" s="60"/>
      <c r="AF28" s="60"/>
    </row>
    <row r="29" spans="1:32" ht="15">
      <c r="A29" s="37" t="s">
        <v>42</v>
      </c>
      <c r="B29" s="32">
        <v>242533376.7997764</v>
      </c>
      <c r="C29" s="32">
        <v>53138235.98357983</v>
      </c>
      <c r="D29" s="33">
        <v>2534.263772850604</v>
      </c>
      <c r="E29" s="32">
        <v>10163945.965519376</v>
      </c>
      <c r="F29" s="32">
        <v>8326297.102826805</v>
      </c>
      <c r="G29" s="6"/>
      <c r="H29" s="12" t="s">
        <v>42</v>
      </c>
      <c r="I29" s="12">
        <v>0.07346214175552901</v>
      </c>
      <c r="J29" s="12">
        <v>0.09596744577840854</v>
      </c>
      <c r="K29" s="12">
        <v>0.06726854686634298</v>
      </c>
      <c r="L29" s="12">
        <v>0.09316300221180884</v>
      </c>
      <c r="M29" s="12">
        <v>0.09442355225893428</v>
      </c>
      <c r="N29" s="13"/>
      <c r="O29" s="37" t="s">
        <v>42</v>
      </c>
      <c r="P29" s="32">
        <v>225935659.3639528</v>
      </c>
      <c r="Q29" s="32">
        <v>48485232.10088463</v>
      </c>
      <c r="R29" s="33">
        <v>2374.532426999347</v>
      </c>
      <c r="S29" s="32">
        <v>9297740.5427686</v>
      </c>
      <c r="T29" s="32">
        <v>7607929.3849634295</v>
      </c>
      <c r="V29" s="82"/>
      <c r="W29" s="82"/>
      <c r="X29" s="83"/>
      <c r="Y29" s="82"/>
      <c r="Z29" s="82"/>
      <c r="AB29" s="60"/>
      <c r="AC29" s="60"/>
      <c r="AD29" s="60"/>
      <c r="AE29" s="60"/>
      <c r="AF29" s="60"/>
    </row>
    <row r="30" spans="1:32" ht="15">
      <c r="A30" s="37" t="s">
        <v>43</v>
      </c>
      <c r="B30" s="32">
        <v>343444503.96049047</v>
      </c>
      <c r="C30" s="32">
        <v>65365463.1052284</v>
      </c>
      <c r="D30" s="33">
        <v>3287.9368886451152</v>
      </c>
      <c r="E30" s="32">
        <v>16127512.210131168</v>
      </c>
      <c r="F30" s="32">
        <v>12472794.75310035</v>
      </c>
      <c r="G30" s="6"/>
      <c r="H30" s="12" t="s">
        <v>43</v>
      </c>
      <c r="I30" s="12">
        <v>0.03620146472213093</v>
      </c>
      <c r="J30" s="12">
        <v>0.057925592742507304</v>
      </c>
      <c r="K30" s="12">
        <v>0.030222854162493817</v>
      </c>
      <c r="L30" s="12">
        <v>0.05521849351803998</v>
      </c>
      <c r="M30" s="12">
        <v>0.05643528892644745</v>
      </c>
      <c r="N30" s="13"/>
      <c r="O30" s="37" t="s">
        <v>43</v>
      </c>
      <c r="P30" s="32">
        <v>331445684.6985726</v>
      </c>
      <c r="Q30" s="32">
        <v>61786446.56452503</v>
      </c>
      <c r="R30" s="33">
        <v>3191.4812172537177</v>
      </c>
      <c r="S30" s="32">
        <v>15283576.15905966</v>
      </c>
      <c r="T30" s="32">
        <v>11806491.967695665</v>
      </c>
      <c r="V30" s="82"/>
      <c r="W30" s="82"/>
      <c r="X30" s="83"/>
      <c r="Y30" s="82"/>
      <c r="Z30" s="82"/>
      <c r="AB30" s="60"/>
      <c r="AC30" s="60"/>
      <c r="AD30" s="60"/>
      <c r="AE30" s="60"/>
      <c r="AF30" s="60"/>
    </row>
    <row r="31" spans="1:32" ht="15">
      <c r="A31" s="37" t="s">
        <v>44</v>
      </c>
      <c r="B31" s="32">
        <v>478913722.0018698</v>
      </c>
      <c r="C31" s="32">
        <v>93990304.54615293</v>
      </c>
      <c r="D31" s="33">
        <v>4883.763148773013</v>
      </c>
      <c r="E31" s="32">
        <v>19019214.29976243</v>
      </c>
      <c r="F31" s="32">
        <v>10872571.088590847</v>
      </c>
      <c r="G31" s="6"/>
      <c r="H31" s="12" t="s">
        <v>44</v>
      </c>
      <c r="I31" s="12">
        <v>0.03795226157709819</v>
      </c>
      <c r="J31" s="12">
        <v>0.05971309533116598</v>
      </c>
      <c r="K31" s="12">
        <v>0.03196354937900425</v>
      </c>
      <c r="L31" s="12">
        <v>0.057001422111226496</v>
      </c>
      <c r="M31" s="12">
        <v>0.05822027345339409</v>
      </c>
      <c r="N31" s="13"/>
      <c r="O31" s="37" t="s">
        <v>44</v>
      </c>
      <c r="P31" s="32">
        <v>461402455.32505786</v>
      </c>
      <c r="Q31" s="32">
        <v>88694104.99903323</v>
      </c>
      <c r="R31" s="33">
        <v>4732.495786030304</v>
      </c>
      <c r="S31" s="32">
        <v>17993556.01790389</v>
      </c>
      <c r="T31" s="32">
        <v>10274393.112040197</v>
      </c>
      <c r="V31" s="82"/>
      <c r="W31" s="82"/>
      <c r="X31" s="83"/>
      <c r="Y31" s="82"/>
      <c r="Z31" s="82"/>
      <c r="AB31" s="60"/>
      <c r="AC31" s="60"/>
      <c r="AD31" s="60"/>
      <c r="AE31" s="60"/>
      <c r="AF31" s="60"/>
    </row>
    <row r="32" spans="1:32" ht="15">
      <c r="A32" s="37" t="s">
        <v>45</v>
      </c>
      <c r="B32" s="32">
        <v>19109032.792851035</v>
      </c>
      <c r="C32" s="32">
        <v>3890887.1422769194</v>
      </c>
      <c r="D32" s="33">
        <v>191.4784934788723</v>
      </c>
      <c r="E32" s="32">
        <v>808254.0354334542</v>
      </c>
      <c r="F32" s="32">
        <v>558423.4017343812</v>
      </c>
      <c r="G32" s="6"/>
      <c r="H32" s="12" t="s">
        <v>45</v>
      </c>
      <c r="I32" s="12">
        <v>0.02804211217092667</v>
      </c>
      <c r="J32" s="12">
        <v>0.04959517807122249</v>
      </c>
      <c r="K32" s="12">
        <v>0.022110578934554814</v>
      </c>
      <c r="L32" s="12">
        <v>0.046909395335600346</v>
      </c>
      <c r="M32" s="12">
        <v>0.04811660934207174</v>
      </c>
      <c r="N32" s="13"/>
      <c r="O32" s="37" t="s">
        <v>45</v>
      </c>
      <c r="P32" s="32">
        <v>18587791.84881668</v>
      </c>
      <c r="Q32" s="32">
        <v>3707036.0302406945</v>
      </c>
      <c r="R32" s="33">
        <v>187.33637771215413</v>
      </c>
      <c r="S32" s="32">
        <v>772038.1907303047</v>
      </c>
      <c r="T32" s="32">
        <v>532787.4749403286</v>
      </c>
      <c r="V32" s="82"/>
      <c r="W32" s="82"/>
      <c r="X32" s="83"/>
      <c r="Y32" s="82"/>
      <c r="Z32" s="82"/>
      <c r="AB32" s="60"/>
      <c r="AC32" s="60"/>
      <c r="AD32" s="60"/>
      <c r="AE32" s="60"/>
      <c r="AF32" s="60"/>
    </row>
    <row r="33" spans="1:32" ht="15">
      <c r="A33" s="37" t="s">
        <v>46</v>
      </c>
      <c r="B33" s="32">
        <v>40718019.66836855</v>
      </c>
      <c r="C33" s="32">
        <v>10865750.916717418</v>
      </c>
      <c r="D33" s="33">
        <v>544.636432228069</v>
      </c>
      <c r="E33" s="32">
        <v>1857964.494561713</v>
      </c>
      <c r="F33" s="32">
        <v>1628895.508324112</v>
      </c>
      <c r="G33" s="6"/>
      <c r="H33" s="12" t="s">
        <v>46</v>
      </c>
      <c r="I33" s="12">
        <v>0.04672601190763759</v>
      </c>
      <c r="J33" s="12">
        <v>0.06867078872865617</v>
      </c>
      <c r="K33" s="12">
        <v>0.04068667747230581</v>
      </c>
      <c r="L33" s="12">
        <v>0.06593619389209637</v>
      </c>
      <c r="M33" s="12">
        <v>0.06716534811404196</v>
      </c>
      <c r="N33" s="13"/>
      <c r="O33" s="37" t="s">
        <v>46</v>
      </c>
      <c r="P33" s="32">
        <v>38900360.939880304</v>
      </c>
      <c r="Q33" s="32">
        <v>10167538.05879157</v>
      </c>
      <c r="R33" s="33">
        <v>523.343330915815</v>
      </c>
      <c r="S33" s="32">
        <v>1743035.3760459633</v>
      </c>
      <c r="T33" s="32">
        <v>1526375.9371523757</v>
      </c>
      <c r="V33" s="82"/>
      <c r="W33" s="82"/>
      <c r="X33" s="83"/>
      <c r="Y33" s="82"/>
      <c r="Z33" s="82"/>
      <c r="AB33" s="60"/>
      <c r="AC33" s="60"/>
      <c r="AD33" s="60"/>
      <c r="AE33" s="60"/>
      <c r="AF33" s="60"/>
    </row>
    <row r="34" spans="1:32" ht="15">
      <c r="A34" s="37" t="s">
        <v>47</v>
      </c>
      <c r="B34" s="32">
        <v>5421804.298861422</v>
      </c>
      <c r="C34" s="32">
        <v>1287293.4901977056</v>
      </c>
      <c r="D34" s="33">
        <v>54.32730575991373</v>
      </c>
      <c r="E34" s="32">
        <v>206929.9003630215</v>
      </c>
      <c r="F34" s="32">
        <v>153043.80074111355</v>
      </c>
      <c r="G34" s="6"/>
      <c r="H34" s="12" t="s">
        <v>47</v>
      </c>
      <c r="I34" s="12">
        <v>0.0070691069735522305</v>
      </c>
      <c r="J34" s="12">
        <v>0.02818247049415512</v>
      </c>
      <c r="K34" s="12">
        <v>0.0012585824740036777</v>
      </c>
      <c r="L34" s="12">
        <v>0.025551480198070076</v>
      </c>
      <c r="M34" s="12">
        <v>0.02673406592780858</v>
      </c>
      <c r="N34" s="13"/>
      <c r="O34" s="37" t="s">
        <v>47</v>
      </c>
      <c r="P34" s="32">
        <v>5383746.0223112665</v>
      </c>
      <c r="Q34" s="32">
        <v>1252008.7894311396</v>
      </c>
      <c r="R34" s="33">
        <v>54.2590163129256</v>
      </c>
      <c r="S34" s="32">
        <v>201774.2691210938</v>
      </c>
      <c r="T34" s="32">
        <v>149058.85157595846</v>
      </c>
      <c r="V34" s="82"/>
      <c r="W34" s="82"/>
      <c r="X34" s="83"/>
      <c r="Y34" s="82"/>
      <c r="Z34" s="82"/>
      <c r="AB34" s="60"/>
      <c r="AC34" s="60"/>
      <c r="AD34" s="60"/>
      <c r="AE34" s="60"/>
      <c r="AF34" s="60"/>
    </row>
    <row r="35" spans="1:32" ht="15">
      <c r="A35" s="37" t="s">
        <v>48</v>
      </c>
      <c r="B35" s="32">
        <v>4149189.1630331315</v>
      </c>
      <c r="C35" s="32">
        <v>869376.7376547655</v>
      </c>
      <c r="D35" s="33">
        <v>47.506267587537565</v>
      </c>
      <c r="E35" s="32">
        <v>177682.64342829905</v>
      </c>
      <c r="F35" s="32">
        <v>148477.7017205272</v>
      </c>
      <c r="G35" s="6"/>
      <c r="H35" s="12" t="s">
        <v>48</v>
      </c>
      <c r="I35" s="12">
        <v>0.006802636173563359</v>
      </c>
      <c r="J35" s="12">
        <v>0.02791041309158948</v>
      </c>
      <c r="K35" s="12">
        <v>0.0009936491406106196</v>
      </c>
      <c r="L35" s="12">
        <v>0.02528011895635829</v>
      </c>
      <c r="M35" s="12">
        <v>0.026462391773543148</v>
      </c>
      <c r="N35" s="13"/>
      <c r="O35" s="37" t="s">
        <v>48</v>
      </c>
      <c r="P35" s="32">
        <v>4121154.448703539</v>
      </c>
      <c r="Q35" s="32">
        <v>845770.9218452112</v>
      </c>
      <c r="R35" s="33">
        <v>47.4591098837874</v>
      </c>
      <c r="S35" s="32">
        <v>173301.55939155808</v>
      </c>
      <c r="T35" s="32">
        <v>144649.91889667223</v>
      </c>
      <c r="V35" s="82"/>
      <c r="W35" s="82"/>
      <c r="X35" s="83"/>
      <c r="Y35" s="82"/>
      <c r="Z35" s="82"/>
      <c r="AB35" s="60"/>
      <c r="AC35" s="60"/>
      <c r="AD35" s="60"/>
      <c r="AE35" s="60"/>
      <c r="AF35" s="60"/>
    </row>
    <row r="36" spans="1:32" ht="15">
      <c r="A36" s="37" t="s">
        <v>49</v>
      </c>
      <c r="B36" s="32">
        <v>40296849.31489393</v>
      </c>
      <c r="C36" s="32">
        <v>7989864.072177224</v>
      </c>
      <c r="D36" s="33">
        <v>407.3348915688703</v>
      </c>
      <c r="E36" s="32">
        <v>1721928.327284773</v>
      </c>
      <c r="F36" s="32">
        <v>937004.651640925</v>
      </c>
      <c r="G36" s="6"/>
      <c r="H36" s="12" t="s">
        <v>49</v>
      </c>
      <c r="I36" s="12">
        <v>0.0514960275378189</v>
      </c>
      <c r="J36" s="12">
        <v>0.07354080849291456</v>
      </c>
      <c r="K36" s="12">
        <v>0.045429171363918774</v>
      </c>
      <c r="L36" s="12">
        <v>0.07079375188511405</v>
      </c>
      <c r="M36" s="12">
        <v>0.0720285074628908</v>
      </c>
      <c r="N36" s="13"/>
      <c r="O36" s="37" t="s">
        <v>49</v>
      </c>
      <c r="P36" s="32">
        <v>38323349.075557575</v>
      </c>
      <c r="Q36" s="32">
        <v>7442534.097417087</v>
      </c>
      <c r="R36" s="33">
        <v>389.6341356511422</v>
      </c>
      <c r="S36" s="32">
        <v>1608085.8935283734</v>
      </c>
      <c r="T36" s="32">
        <v>874048.2600210705</v>
      </c>
      <c r="V36" s="82"/>
      <c r="W36" s="82"/>
      <c r="X36" s="83"/>
      <c r="Y36" s="82"/>
      <c r="Z36" s="82"/>
      <c r="AB36" s="60"/>
      <c r="AC36" s="60"/>
      <c r="AD36" s="60"/>
      <c r="AE36" s="60"/>
      <c r="AF36" s="60"/>
    </row>
    <row r="37" spans="1:32" ht="15">
      <c r="A37" s="37" t="s">
        <v>50</v>
      </c>
      <c r="B37" s="32">
        <v>5786086.704260453</v>
      </c>
      <c r="C37" s="32">
        <v>1072065.2085879177</v>
      </c>
      <c r="D37" s="33">
        <v>55.493330016783595</v>
      </c>
      <c r="E37" s="32">
        <v>302300.86098333664</v>
      </c>
      <c r="F37" s="32">
        <v>170957.46734328833</v>
      </c>
      <c r="G37" s="6"/>
      <c r="H37" s="12" t="s">
        <v>50</v>
      </c>
      <c r="I37" s="12">
        <v>0.023730001160108705</v>
      </c>
      <c r="J37" s="12">
        <v>0.04519266296928337</v>
      </c>
      <c r="K37" s="12">
        <v>0.017823347672802026</v>
      </c>
      <c r="L37" s="12">
        <v>0.04251814571896495</v>
      </c>
      <c r="M37" s="12">
        <v>0.04372029607994188</v>
      </c>
      <c r="N37" s="13"/>
      <c r="O37" s="37" t="s">
        <v>50</v>
      </c>
      <c r="P37" s="32">
        <v>5651965.555081475</v>
      </c>
      <c r="Q37" s="32">
        <v>1025710.6144835463</v>
      </c>
      <c r="R37" s="33">
        <v>54.52157306438891</v>
      </c>
      <c r="S37" s="32">
        <v>289971.79782885895</v>
      </c>
      <c r="T37" s="32">
        <v>163796.24693069508</v>
      </c>
      <c r="V37" s="82"/>
      <c r="W37" s="82"/>
      <c r="X37" s="83"/>
      <c r="Y37" s="82"/>
      <c r="Z37" s="82"/>
      <c r="AB37" s="60"/>
      <c r="AC37" s="60"/>
      <c r="AD37" s="60"/>
      <c r="AE37" s="60"/>
      <c r="AF37" s="60"/>
    </row>
    <row r="38" spans="1:32" ht="15">
      <c r="A38" s="37" t="s">
        <v>51</v>
      </c>
      <c r="B38" s="32">
        <v>85939634.75752778</v>
      </c>
      <c r="C38" s="32">
        <v>17162805.146609627</v>
      </c>
      <c r="D38" s="33">
        <v>875.1294652550665</v>
      </c>
      <c r="E38" s="32">
        <v>3720658.038396472</v>
      </c>
      <c r="F38" s="32">
        <v>2092328.5586334628</v>
      </c>
      <c r="G38" s="6"/>
      <c r="H38" s="12" t="s">
        <v>51</v>
      </c>
      <c r="I38" s="12">
        <v>0.031453503930647386</v>
      </c>
      <c r="J38" s="12">
        <v>0.05307809020013665</v>
      </c>
      <c r="K38" s="12">
        <v>0.02550228785894637</v>
      </c>
      <c r="L38" s="12">
        <v>0.05038339512815759</v>
      </c>
      <c r="M38" s="12">
        <v>0.05159461507939067</v>
      </c>
      <c r="N38" s="13"/>
      <c r="O38" s="37" t="s">
        <v>51</v>
      </c>
      <c r="P38" s="32">
        <v>83318961.47526798</v>
      </c>
      <c r="Q38" s="32">
        <v>16297751.616262237</v>
      </c>
      <c r="R38" s="33">
        <v>853.3666629668572</v>
      </c>
      <c r="S38" s="32">
        <v>3542190.456983103</v>
      </c>
      <c r="T38" s="32">
        <v>1989672.187961424</v>
      </c>
      <c r="V38" s="82"/>
      <c r="W38" s="82"/>
      <c r="X38" s="83"/>
      <c r="Y38" s="82"/>
      <c r="Z38" s="82"/>
      <c r="AB38" s="60"/>
      <c r="AC38" s="60"/>
      <c r="AD38" s="60"/>
      <c r="AE38" s="60"/>
      <c r="AF38" s="60"/>
    </row>
    <row r="39" spans="1:32" ht="15">
      <c r="A39" s="37" t="s">
        <v>52</v>
      </c>
      <c r="B39" s="32">
        <v>7431274.582933978</v>
      </c>
      <c r="C39" s="32">
        <v>1652754.6432131343</v>
      </c>
      <c r="D39" s="33">
        <v>74.8869419259357</v>
      </c>
      <c r="E39" s="32">
        <v>417787.31651318254</v>
      </c>
      <c r="F39" s="32">
        <v>172833.93813489436</v>
      </c>
      <c r="G39" s="6"/>
      <c r="H39" s="12" t="s">
        <v>52</v>
      </c>
      <c r="I39" s="12">
        <v>0.011538374379615579</v>
      </c>
      <c r="J39" s="12">
        <v>0.032745436800087235</v>
      </c>
      <c r="K39" s="12">
        <v>0.005702063379837474</v>
      </c>
      <c r="L39" s="12">
        <v>0.030102770444142557</v>
      </c>
      <c r="M39" s="12">
        <v>0.03129060436570774</v>
      </c>
      <c r="N39" s="13"/>
      <c r="O39" s="37" t="s">
        <v>52</v>
      </c>
      <c r="P39" s="32">
        <v>7346507.825263314</v>
      </c>
      <c r="Q39" s="32">
        <v>1600350.468101913</v>
      </c>
      <c r="R39" s="33">
        <v>74.46235287045653</v>
      </c>
      <c r="S39" s="32">
        <v>405578.286458785</v>
      </c>
      <c r="T39" s="32">
        <v>167589.9473952789</v>
      </c>
      <c r="V39" s="82"/>
      <c r="W39" s="82"/>
      <c r="X39" s="83"/>
      <c r="Y39" s="82"/>
      <c r="Z39" s="82"/>
      <c r="AB39" s="60"/>
      <c r="AC39" s="60"/>
      <c r="AD39" s="60"/>
      <c r="AE39" s="60"/>
      <c r="AF39" s="60"/>
    </row>
    <row r="40" spans="1:32" ht="15">
      <c r="A40" s="37" t="s">
        <v>53</v>
      </c>
      <c r="B40" s="32">
        <v>14623783.921980564</v>
      </c>
      <c r="C40" s="32">
        <v>3120045.679164624</v>
      </c>
      <c r="D40" s="33">
        <v>146.53592139523283</v>
      </c>
      <c r="E40" s="32">
        <v>615846.2291428896</v>
      </c>
      <c r="F40" s="32">
        <v>450257.42857845925</v>
      </c>
      <c r="G40" s="6"/>
      <c r="H40" s="12" t="s">
        <v>53</v>
      </c>
      <c r="I40" s="12">
        <v>0.05779020786594935</v>
      </c>
      <c r="J40" s="12">
        <v>0.07996694730970488</v>
      </c>
      <c r="K40" s="12">
        <v>0.05168703592310386</v>
      </c>
      <c r="L40" s="12">
        <v>0.07720344701670845</v>
      </c>
      <c r="M40" s="12">
        <v>0.07844559375342852</v>
      </c>
      <c r="N40" s="13"/>
      <c r="O40" s="37" t="s">
        <v>53</v>
      </c>
      <c r="P40" s="32">
        <v>13824843.351011425</v>
      </c>
      <c r="Q40" s="32">
        <v>2889019.600958103</v>
      </c>
      <c r="R40" s="33">
        <v>139.33415207178336</v>
      </c>
      <c r="S40" s="32">
        <v>571708.372126419</v>
      </c>
      <c r="T40" s="32">
        <v>417505.9281492176</v>
      </c>
      <c r="V40" s="82"/>
      <c r="W40" s="82"/>
      <c r="X40" s="83"/>
      <c r="Y40" s="82"/>
      <c r="Z40" s="82"/>
      <c r="AB40" s="60"/>
      <c r="AC40" s="60"/>
      <c r="AD40" s="60"/>
      <c r="AE40" s="60"/>
      <c r="AF40" s="60"/>
    </row>
    <row r="41" spans="1:32" ht="15">
      <c r="A41" s="37" t="s">
        <v>54</v>
      </c>
      <c r="B41" s="32">
        <v>26011277.1227195</v>
      </c>
      <c r="C41" s="32">
        <v>4310152.45010701</v>
      </c>
      <c r="D41" s="33">
        <v>201.4675697521967</v>
      </c>
      <c r="E41" s="32">
        <v>1565298.0845059445</v>
      </c>
      <c r="F41" s="32">
        <v>1026811.0010479805</v>
      </c>
      <c r="G41" s="6"/>
      <c r="H41" s="12" t="s">
        <v>54</v>
      </c>
      <c r="I41" s="12">
        <v>0.012434090183240487</v>
      </c>
      <c r="J41" s="12">
        <v>0.03365993142757073</v>
      </c>
      <c r="K41" s="12">
        <v>0.0065926111383050046</v>
      </c>
      <c r="L41" s="12">
        <v>0.03101492499429548</v>
      </c>
      <c r="M41" s="12">
        <v>0.03220381074112266</v>
      </c>
      <c r="N41" s="13"/>
      <c r="O41" s="37" t="s">
        <v>54</v>
      </c>
      <c r="P41" s="32">
        <v>25691822.682513308</v>
      </c>
      <c r="Q41" s="32">
        <v>4169797.35700341</v>
      </c>
      <c r="R41" s="33">
        <v>200.14807134771948</v>
      </c>
      <c r="S41" s="32">
        <v>1518210.887698454</v>
      </c>
      <c r="T41" s="32">
        <v>994775.4410155974</v>
      </c>
      <c r="V41" s="82"/>
      <c r="W41" s="82"/>
      <c r="X41" s="83"/>
      <c r="Y41" s="82"/>
      <c r="Z41" s="82"/>
      <c r="AB41" s="60"/>
      <c r="AC41" s="60"/>
      <c r="AD41" s="60"/>
      <c r="AE41" s="60"/>
      <c r="AF41" s="60"/>
    </row>
    <row r="42" spans="1:32" ht="15">
      <c r="A42" s="37" t="s">
        <v>55</v>
      </c>
      <c r="B42" s="32">
        <v>31231888.22883386</v>
      </c>
      <c r="C42" s="32">
        <v>6954152.977735092</v>
      </c>
      <c r="D42" s="33">
        <v>362.69112166372906</v>
      </c>
      <c r="E42" s="32">
        <v>1437542.1263613242</v>
      </c>
      <c r="F42" s="32">
        <v>929468.8575017179</v>
      </c>
      <c r="G42" s="6"/>
      <c r="H42" s="12" t="s">
        <v>55</v>
      </c>
      <c r="I42" s="12">
        <v>0.009418286229535333</v>
      </c>
      <c r="J42" s="12">
        <v>0.03058090066575403</v>
      </c>
      <c r="K42" s="12">
        <v>0.003594207582087394</v>
      </c>
      <c r="L42" s="12">
        <v>0.02794377308695073</v>
      </c>
      <c r="M42" s="12">
        <v>0.029129117421679673</v>
      </c>
      <c r="N42" s="13"/>
      <c r="O42" s="37" t="s">
        <v>55</v>
      </c>
      <c r="P42" s="32">
        <v>30940481.914087225</v>
      </c>
      <c r="Q42" s="32">
        <v>6747799.2006670395</v>
      </c>
      <c r="R42" s="33">
        <v>361.3922030673571</v>
      </c>
      <c r="S42" s="32">
        <v>1398463.772044978</v>
      </c>
      <c r="T42" s="32">
        <v>903160.5867205032</v>
      </c>
      <c r="V42" s="82"/>
      <c r="W42" s="82"/>
      <c r="X42" s="83"/>
      <c r="Y42" s="82"/>
      <c r="Z42" s="82"/>
      <c r="AB42" s="60"/>
      <c r="AC42" s="60"/>
      <c r="AD42" s="60"/>
      <c r="AE42" s="60"/>
      <c r="AF42" s="60"/>
    </row>
    <row r="43" spans="1:32" ht="15">
      <c r="A43" s="37" t="s">
        <v>56</v>
      </c>
      <c r="B43" s="32">
        <v>3032689309.9178233</v>
      </c>
      <c r="C43" s="32">
        <v>668565089.6275741</v>
      </c>
      <c r="D43" s="33">
        <v>30768.157463613323</v>
      </c>
      <c r="E43" s="32">
        <v>153946536.59915695</v>
      </c>
      <c r="F43" s="32">
        <v>57095142.6339572</v>
      </c>
      <c r="G43" s="6"/>
      <c r="H43" s="12" t="s">
        <v>56</v>
      </c>
      <c r="I43" s="12">
        <v>0.034492567377023775</v>
      </c>
      <c r="J43" s="12">
        <v>0.0561808680935767</v>
      </c>
      <c r="K43" s="12">
        <v>0.028523816706665706</v>
      </c>
      <c r="L43" s="12">
        <v>0.05347823340118674</v>
      </c>
      <c r="M43" s="12">
        <v>0.054693022077781706</v>
      </c>
      <c r="N43" s="13"/>
      <c r="O43" s="37" t="s">
        <v>56</v>
      </c>
      <c r="P43" s="32">
        <v>2931571869.682222</v>
      </c>
      <c r="Q43" s="32">
        <v>633002461.8173066</v>
      </c>
      <c r="R43" s="33">
        <v>29914.87116179088</v>
      </c>
      <c r="S43" s="32">
        <v>146131672.8890884</v>
      </c>
      <c r="T43" s="32">
        <v>54134370.32272935</v>
      </c>
      <c r="V43" s="82"/>
      <c r="W43" s="82"/>
      <c r="X43" s="83"/>
      <c r="Y43" s="82"/>
      <c r="Z43" s="82"/>
      <c r="AB43" s="60"/>
      <c r="AC43" s="60"/>
      <c r="AD43" s="60"/>
      <c r="AE43" s="60"/>
      <c r="AF43" s="60"/>
    </row>
    <row r="44" spans="1:32" ht="15">
      <c r="A44" s="37" t="s">
        <v>57</v>
      </c>
      <c r="B44" s="32">
        <v>124745693.10270414</v>
      </c>
      <c r="C44" s="32">
        <v>25900073.039703306</v>
      </c>
      <c r="D44" s="33">
        <v>1352.1588336540437</v>
      </c>
      <c r="E44" s="32">
        <v>5780127.443297878</v>
      </c>
      <c r="F44" s="32">
        <v>3551411.55200508</v>
      </c>
      <c r="G44" s="6"/>
      <c r="H44" s="12" t="s">
        <v>57</v>
      </c>
      <c r="I44" s="12">
        <v>0.021384444370127875</v>
      </c>
      <c r="J44" s="12">
        <v>0.04279793120926123</v>
      </c>
      <c r="K44" s="12">
        <v>0.015491324130042505</v>
      </c>
      <c r="L44" s="12">
        <v>0.04012954177788863</v>
      </c>
      <c r="M44" s="12">
        <v>0.04132893778768021</v>
      </c>
      <c r="N44" s="13"/>
      <c r="O44" s="37" t="s">
        <v>57</v>
      </c>
      <c r="P44" s="32">
        <v>122133926.93642685</v>
      </c>
      <c r="Q44" s="32">
        <v>24837096.68436796</v>
      </c>
      <c r="R44" s="33">
        <v>1331.5316453465712</v>
      </c>
      <c r="S44" s="32">
        <v>5557122.657450853</v>
      </c>
      <c r="T44" s="32">
        <v>3410460.828592846</v>
      </c>
      <c r="V44" s="82"/>
      <c r="W44" s="82"/>
      <c r="X44" s="83"/>
      <c r="Y44" s="82"/>
      <c r="Z44" s="82"/>
      <c r="AB44" s="60"/>
      <c r="AC44" s="60"/>
      <c r="AD44" s="60"/>
      <c r="AE44" s="60"/>
      <c r="AF44" s="60"/>
    </row>
    <row r="45" spans="1:32" ht="15">
      <c r="A45" s="37" t="s">
        <v>58</v>
      </c>
      <c r="B45" s="32">
        <v>37779644.57359295</v>
      </c>
      <c r="C45" s="32">
        <v>11827942.646765223</v>
      </c>
      <c r="D45" s="33">
        <v>529.1364124271747</v>
      </c>
      <c r="E45" s="32">
        <v>2944820.8080308805</v>
      </c>
      <c r="F45" s="32">
        <v>1520991.2307260588</v>
      </c>
      <c r="G45" s="6"/>
      <c r="H45" s="12" t="s">
        <v>58</v>
      </c>
      <c r="I45" s="12">
        <v>0.013695708069439094</v>
      </c>
      <c r="J45" s="12">
        <v>0.03494799933281034</v>
      </c>
      <c r="K45" s="12">
        <v>0.00784694982033951</v>
      </c>
      <c r="L45" s="12">
        <v>0.03229969689492851</v>
      </c>
      <c r="M45" s="12">
        <v>0.0334900641401934</v>
      </c>
      <c r="N45" s="13"/>
      <c r="O45" s="37" t="s">
        <v>58</v>
      </c>
      <c r="P45" s="32">
        <v>37269216.26761491</v>
      </c>
      <c r="Q45" s="32">
        <v>11428538.104706928</v>
      </c>
      <c r="R45" s="33">
        <v>525.0166332512089</v>
      </c>
      <c r="S45" s="32">
        <v>2852680.105291764</v>
      </c>
      <c r="T45" s="32">
        <v>1471703.7768441823</v>
      </c>
      <c r="V45" s="82"/>
      <c r="W45" s="82"/>
      <c r="X45" s="83"/>
      <c r="Y45" s="82"/>
      <c r="Z45" s="82"/>
      <c r="AB45" s="60"/>
      <c r="AC45" s="60"/>
      <c r="AD45" s="60"/>
      <c r="AE45" s="60"/>
      <c r="AF45" s="60"/>
    </row>
    <row r="46" spans="1:32" ht="15">
      <c r="A46" s="37" t="s">
        <v>59</v>
      </c>
      <c r="B46" s="32">
        <v>174094717.26537517</v>
      </c>
      <c r="C46" s="32">
        <v>34876143.09653698</v>
      </c>
      <c r="D46" s="33">
        <v>1835.921981480887</v>
      </c>
      <c r="E46" s="32">
        <v>8542392.550864821</v>
      </c>
      <c r="F46" s="32">
        <v>2987862.0209321035</v>
      </c>
      <c r="G46" s="6"/>
      <c r="H46" s="12" t="s">
        <v>59</v>
      </c>
      <c r="I46" s="12">
        <v>0.03618743910035804</v>
      </c>
      <c r="J46" s="12">
        <v>0.0579112730713498</v>
      </c>
      <c r="K46" s="12">
        <v>0.03020890946487831</v>
      </c>
      <c r="L46" s="12">
        <v>0.05520421048912949</v>
      </c>
      <c r="M46" s="12">
        <v>0.05642098942746543</v>
      </c>
      <c r="N46" s="13"/>
      <c r="O46" s="37" t="s">
        <v>59</v>
      </c>
      <c r="P46" s="32">
        <v>168014695.69687918</v>
      </c>
      <c r="Q46" s="32">
        <v>32966983.13392941</v>
      </c>
      <c r="R46" s="33">
        <v>1782.0870743920477</v>
      </c>
      <c r="S46" s="32">
        <v>8095487.552030408</v>
      </c>
      <c r="T46" s="32">
        <v>2828287.2555868053</v>
      </c>
      <c r="V46" s="82"/>
      <c r="W46" s="82"/>
      <c r="X46" s="83"/>
      <c r="Y46" s="82"/>
      <c r="Z46" s="82"/>
      <c r="AB46" s="60"/>
      <c r="AC46" s="60"/>
      <c r="AD46" s="60"/>
      <c r="AE46" s="60"/>
      <c r="AF46" s="60"/>
    </row>
    <row r="47" spans="1:32" ht="15">
      <c r="A47" s="37" t="s">
        <v>60</v>
      </c>
      <c r="B47" s="32">
        <v>23724961.753432166</v>
      </c>
      <c r="C47" s="32">
        <v>4521295.070715683</v>
      </c>
      <c r="D47" s="33">
        <v>223.54245601634014</v>
      </c>
      <c r="E47" s="32">
        <v>1082453.8675883128</v>
      </c>
      <c r="F47" s="32">
        <v>709704.8839469743</v>
      </c>
      <c r="G47" s="6"/>
      <c r="H47" s="12" t="s">
        <v>60</v>
      </c>
      <c r="I47" s="12">
        <v>0.01912873291217254</v>
      </c>
      <c r="J47" s="12">
        <v>0.04049492840289681</v>
      </c>
      <c r="K47" s="12">
        <v>0.01324862753531697</v>
      </c>
      <c r="L47" s="12">
        <v>0.03783243206755471</v>
      </c>
      <c r="M47" s="12">
        <v>0.03902917923015026</v>
      </c>
      <c r="N47" s="13"/>
      <c r="O47" s="37" t="s">
        <v>60</v>
      </c>
      <c r="P47" s="32">
        <v>23279651.517269857</v>
      </c>
      <c r="Q47" s="32">
        <v>4345331.195083886</v>
      </c>
      <c r="R47" s="33">
        <v>220.6195497743702</v>
      </c>
      <c r="S47" s="32">
        <v>1042994.8362972854</v>
      </c>
      <c r="T47" s="32">
        <v>683046.1532108437</v>
      </c>
      <c r="V47" s="82"/>
      <c r="W47" s="82"/>
      <c r="X47" s="83"/>
      <c r="Y47" s="82"/>
      <c r="Z47" s="82"/>
      <c r="AB47" s="60"/>
      <c r="AC47" s="60"/>
      <c r="AD47" s="60"/>
      <c r="AE47" s="60"/>
      <c r="AF47" s="60"/>
    </row>
    <row r="48" spans="1:32" ht="15">
      <c r="A48" s="37" t="s">
        <v>61</v>
      </c>
      <c r="B48" s="32">
        <v>53701231.80867336</v>
      </c>
      <c r="C48" s="32">
        <v>10928480.18048195</v>
      </c>
      <c r="D48" s="33">
        <v>526.5934798851338</v>
      </c>
      <c r="E48" s="32">
        <v>2516791.18175124</v>
      </c>
      <c r="F48" s="32">
        <v>731941.2765727887</v>
      </c>
      <c r="G48" s="6"/>
      <c r="H48" s="12" t="s">
        <v>61</v>
      </c>
      <c r="I48" s="12">
        <v>0.008482899717479508</v>
      </c>
      <c r="J48" s="12">
        <v>0.029625903627146455</v>
      </c>
      <c r="K48" s="12">
        <v>0.002664218004767127</v>
      </c>
      <c r="L48" s="12">
        <v>0.026991219766276275</v>
      </c>
      <c r="M48" s="12">
        <v>0.028175465691042012</v>
      </c>
      <c r="N48" s="13"/>
      <c r="O48" s="37" t="s">
        <v>61</v>
      </c>
      <c r="P48" s="32">
        <v>53249521.45814019</v>
      </c>
      <c r="Q48" s="32">
        <v>10614029.952027535</v>
      </c>
      <c r="R48" s="33">
        <v>525.1942479138415</v>
      </c>
      <c r="S48" s="32">
        <v>2450645.27652341</v>
      </c>
      <c r="T48" s="32">
        <v>711883.6239501662</v>
      </c>
      <c r="V48" s="82"/>
      <c r="W48" s="82"/>
      <c r="X48" s="83"/>
      <c r="Y48" s="82"/>
      <c r="Z48" s="82"/>
      <c r="AB48" s="60"/>
      <c r="AC48" s="60"/>
      <c r="AD48" s="60"/>
      <c r="AE48" s="60"/>
      <c r="AF48" s="60"/>
    </row>
    <row r="49" spans="1:32" ht="15">
      <c r="A49" s="37" t="s">
        <v>62</v>
      </c>
      <c r="B49" s="32">
        <f>ROUNDUP(107835129.459631,0)</f>
        <v>107835130</v>
      </c>
      <c r="C49" s="32">
        <v>24405845.29774463</v>
      </c>
      <c r="D49" s="33">
        <v>1304.5948338098603</v>
      </c>
      <c r="E49" s="32">
        <v>4331323.242138135</v>
      </c>
      <c r="F49" s="32">
        <v>3226540.003426976</v>
      </c>
      <c r="G49" s="6"/>
      <c r="H49" s="12" t="s">
        <v>62</v>
      </c>
      <c r="I49" s="12">
        <v>0.024438481605661977</v>
      </c>
      <c r="J49" s="12">
        <v>0.04591599681972225</v>
      </c>
      <c r="K49" s="12">
        <v>0.018527740372084933</v>
      </c>
      <c r="L49" s="12">
        <v>0.043239628648584105</v>
      </c>
      <c r="M49" s="12">
        <v>0.04444261096722801</v>
      </c>
      <c r="N49" s="13"/>
      <c r="O49" s="37" t="s">
        <v>62</v>
      </c>
      <c r="P49" s="32">
        <v>105262669.64377837</v>
      </c>
      <c r="Q49" s="32">
        <v>23334422.049145985</v>
      </c>
      <c r="R49" s="33">
        <v>1280.8633305689548</v>
      </c>
      <c r="S49" s="32">
        <v>4151800.912460491</v>
      </c>
      <c r="T49" s="32">
        <v>3089245.8518510372</v>
      </c>
      <c r="V49" s="82"/>
      <c r="W49" s="82"/>
      <c r="X49" s="83"/>
      <c r="Y49" s="82"/>
      <c r="Z49" s="82"/>
      <c r="AB49" s="60"/>
      <c r="AC49" s="60"/>
      <c r="AD49" s="60"/>
      <c r="AE49" s="60"/>
      <c r="AF49" s="60"/>
    </row>
    <row r="50" spans="1:32" ht="15">
      <c r="A50" s="37" t="s">
        <v>63</v>
      </c>
      <c r="B50" s="32">
        <v>13744242.837402144</v>
      </c>
      <c r="C50" s="32">
        <v>2530079.636629805</v>
      </c>
      <c r="D50" s="33">
        <v>122.26747221609521</v>
      </c>
      <c r="E50" s="32">
        <v>880945.1621852438</v>
      </c>
      <c r="F50" s="32">
        <v>544883.2347839782</v>
      </c>
      <c r="G50" s="6"/>
      <c r="H50" s="12" t="s">
        <v>63</v>
      </c>
      <c r="I50" s="12">
        <v>0.02452566106280818</v>
      </c>
      <c r="J50" s="12">
        <v>0.046005004008011996</v>
      </c>
      <c r="K50" s="12">
        <v>0.01861441682663867</v>
      </c>
      <c r="L50" s="12">
        <v>0.0433284080786156</v>
      </c>
      <c r="M50" s="12">
        <v>0.04453149277075208</v>
      </c>
      <c r="N50" s="13"/>
      <c r="O50" s="37" t="s">
        <v>63</v>
      </c>
      <c r="P50" s="32">
        <v>13415225.562182926</v>
      </c>
      <c r="Q50" s="32">
        <v>2418802.6127362824</v>
      </c>
      <c r="R50" s="33">
        <v>120.03312558348006</v>
      </c>
      <c r="S50" s="32">
        <v>844360.3714458275</v>
      </c>
      <c r="T50" s="32">
        <v>521653.23741326976</v>
      </c>
      <c r="V50" s="82"/>
      <c r="W50" s="82"/>
      <c r="X50" s="83"/>
      <c r="Y50" s="82"/>
      <c r="Z50" s="82"/>
      <c r="AB50" s="60"/>
      <c r="AC50" s="60"/>
      <c r="AD50" s="60"/>
      <c r="AE50" s="60"/>
      <c r="AF50" s="60"/>
    </row>
    <row r="51" spans="1:32" ht="15">
      <c r="A51" s="37" t="s">
        <v>64</v>
      </c>
      <c r="B51" s="32">
        <v>136983114.9720224</v>
      </c>
      <c r="C51" s="32">
        <v>26913447.334354635</v>
      </c>
      <c r="D51" s="33">
        <v>1348.3103134570958</v>
      </c>
      <c r="E51" s="32">
        <v>5955568.989199171</v>
      </c>
      <c r="F51" s="32">
        <v>4142474.6456218325</v>
      </c>
      <c r="G51" s="6"/>
      <c r="H51" s="12" t="s">
        <v>64</v>
      </c>
      <c r="I51" s="12">
        <v>0.041752415039565616</v>
      </c>
      <c r="J51" s="12">
        <v>0.06359291961357205</v>
      </c>
      <c r="K51" s="12">
        <v>0.03574177695312608</v>
      </c>
      <c r="L51" s="12">
        <v>0.060871318408736386</v>
      </c>
      <c r="M51" s="12">
        <v>0.06209463221254108</v>
      </c>
      <c r="N51" s="13"/>
      <c r="O51" s="37" t="s">
        <v>64</v>
      </c>
      <c r="P51" s="32">
        <v>131492966.07756825</v>
      </c>
      <c r="Q51" s="32">
        <v>25304274.631813943</v>
      </c>
      <c r="R51" s="33">
        <v>1301.7823008196717</v>
      </c>
      <c r="S51" s="32">
        <v>5613846.736974924</v>
      </c>
      <c r="T51" s="32">
        <v>3900287.7144687995</v>
      </c>
      <c r="V51" s="82"/>
      <c r="W51" s="82"/>
      <c r="X51" s="83"/>
      <c r="Y51" s="82"/>
      <c r="Z51" s="82"/>
      <c r="AB51" s="60"/>
      <c r="AC51" s="60"/>
      <c r="AD51" s="60"/>
      <c r="AE51" s="60"/>
      <c r="AF51" s="60"/>
    </row>
    <row r="52" spans="1:32" ht="15">
      <c r="A52" s="37" t="s">
        <v>65</v>
      </c>
      <c r="B52" s="32">
        <v>177219455.52794555</v>
      </c>
      <c r="C52" s="32">
        <v>33151889.988278966</v>
      </c>
      <c r="D52" s="33">
        <v>1653.6967457522655</v>
      </c>
      <c r="E52" s="32">
        <v>7854540.7265870655</v>
      </c>
      <c r="F52" s="32">
        <v>7127978.516588729</v>
      </c>
      <c r="G52" s="6"/>
      <c r="H52" s="12" t="s">
        <v>65</v>
      </c>
      <c r="I52" s="12">
        <v>0.03397552814550209</v>
      </c>
      <c r="J52" s="12">
        <v>0.05565298905257832</v>
      </c>
      <c r="K52" s="12">
        <v>0.028009760655842486</v>
      </c>
      <c r="L52" s="12">
        <v>0.052951705136606186</v>
      </c>
      <c r="M52" s="12">
        <v>0.05416588666200117</v>
      </c>
      <c r="N52" s="13"/>
      <c r="O52" s="37" t="s">
        <v>65</v>
      </c>
      <c r="P52" s="32">
        <v>171396179.79721376</v>
      </c>
      <c r="Q52" s="32">
        <v>31404154.89945417</v>
      </c>
      <c r="R52" s="33">
        <v>1608.6391482287595</v>
      </c>
      <c r="S52" s="32">
        <v>7459545.094300451</v>
      </c>
      <c r="T52" s="32">
        <v>6761723.75408519</v>
      </c>
      <c r="V52" s="82"/>
      <c r="W52" s="82"/>
      <c r="X52" s="83"/>
      <c r="Y52" s="82"/>
      <c r="Z52" s="82"/>
      <c r="AB52" s="60"/>
      <c r="AC52" s="60"/>
      <c r="AD52" s="60"/>
      <c r="AE52" s="60"/>
      <c r="AF52" s="60"/>
    </row>
    <row r="53" spans="1:32" ht="15">
      <c r="A53" s="37" t="s">
        <v>66</v>
      </c>
      <c r="B53" s="32">
        <v>17132357.327760074</v>
      </c>
      <c r="C53" s="32">
        <v>3190137.699846754</v>
      </c>
      <c r="D53" s="33">
        <v>153.92824251534077</v>
      </c>
      <c r="E53" s="32">
        <v>816681.160967224</v>
      </c>
      <c r="F53" s="32">
        <v>421475.01415744954</v>
      </c>
      <c r="G53" s="6"/>
      <c r="H53" s="12" t="s">
        <v>66</v>
      </c>
      <c r="I53" s="12">
        <v>0.03551149729799685</v>
      </c>
      <c r="J53" s="12">
        <v>0.05722116004191702</v>
      </c>
      <c r="K53" s="12">
        <v>0.029536867669355038</v>
      </c>
      <c r="L53" s="12">
        <v>0.05451586337259218</v>
      </c>
      <c r="M53" s="12">
        <v>0.055731848562888375</v>
      </c>
      <c r="N53" s="13"/>
      <c r="O53" s="37" t="s">
        <v>66</v>
      </c>
      <c r="P53" s="32">
        <v>16544825.791373871</v>
      </c>
      <c r="Q53" s="32">
        <v>3017474.318921379</v>
      </c>
      <c r="R53" s="33">
        <v>149.51212273126308</v>
      </c>
      <c r="S53" s="32">
        <v>774460.7637814794</v>
      </c>
      <c r="T53" s="32">
        <v>399225.4422665955</v>
      </c>
      <c r="V53" s="82"/>
      <c r="W53" s="82"/>
      <c r="X53" s="83"/>
      <c r="Y53" s="82"/>
      <c r="Z53" s="82"/>
      <c r="AB53" s="60"/>
      <c r="AC53" s="60"/>
      <c r="AD53" s="60"/>
      <c r="AE53" s="60"/>
      <c r="AF53" s="60"/>
    </row>
    <row r="54" spans="1:32" ht="15">
      <c r="A54" s="37" t="s">
        <v>67</v>
      </c>
      <c r="B54" s="32">
        <v>26540667.34856243</v>
      </c>
      <c r="C54" s="32">
        <v>4847274.142392356</v>
      </c>
      <c r="D54" s="33">
        <v>243.88936484864834</v>
      </c>
      <c r="E54" s="32">
        <v>1294200.0442351408</v>
      </c>
      <c r="F54" s="32">
        <v>828765.6344009483</v>
      </c>
      <c r="G54" s="6"/>
      <c r="H54" s="12" t="s">
        <v>67</v>
      </c>
      <c r="I54" s="12">
        <v>0.018794300905099925</v>
      </c>
      <c r="J54" s="12">
        <v>0.040153484975764764</v>
      </c>
      <c r="K54" s="12">
        <v>0.012916125113172638</v>
      </c>
      <c r="L54" s="12">
        <v>0.037491862351431315</v>
      </c>
      <c r="M54" s="12">
        <v>0.03868821679567547</v>
      </c>
      <c r="N54" s="13"/>
      <c r="O54" s="37" t="s">
        <v>67</v>
      </c>
      <c r="P54" s="32">
        <v>26051055.96388164</v>
      </c>
      <c r="Q54" s="32">
        <v>4660152.768228523</v>
      </c>
      <c r="R54" s="33">
        <v>240.77942763661574</v>
      </c>
      <c r="S54" s="32">
        <v>1247431.5136331683</v>
      </c>
      <c r="T54" s="32">
        <v>797896.4438026142</v>
      </c>
      <c r="V54" s="82"/>
      <c r="W54" s="82"/>
      <c r="X54" s="83"/>
      <c r="Y54" s="82"/>
      <c r="Z54" s="82"/>
      <c r="AB54" s="60"/>
      <c r="AC54" s="60"/>
      <c r="AD54" s="60"/>
      <c r="AE54" s="60"/>
      <c r="AF54" s="60"/>
    </row>
    <row r="55" spans="1:32" ht="15">
      <c r="A55" s="37" t="s">
        <v>68</v>
      </c>
      <c r="B55" s="32">
        <v>46798664.50754307</v>
      </c>
      <c r="C55" s="32">
        <v>9220049.497595679</v>
      </c>
      <c r="D55" s="33">
        <v>478.36711363463667</v>
      </c>
      <c r="E55" s="32">
        <v>2264814.1517457394</v>
      </c>
      <c r="F55" s="32">
        <v>1390472.9008905408</v>
      </c>
      <c r="G55" s="6"/>
      <c r="H55" s="12" t="s">
        <v>68</v>
      </c>
      <c r="I55" s="12">
        <v>0.03499364024966756</v>
      </c>
      <c r="J55" s="12">
        <v>0.056692446038451694</v>
      </c>
      <c r="K55" s="12">
        <v>0.029021998520312398</v>
      </c>
      <c r="L55" s="12">
        <v>0.053988502282109385</v>
      </c>
      <c r="M55" s="12">
        <v>0.05520387936085536</v>
      </c>
      <c r="N55" s="13"/>
      <c r="O55" s="37" t="s">
        <v>68</v>
      </c>
      <c r="P55" s="32">
        <v>45216378.81393552</v>
      </c>
      <c r="Q55" s="32">
        <v>8725386.021412112</v>
      </c>
      <c r="R55" s="33">
        <v>464.87549763028113</v>
      </c>
      <c r="S55" s="32">
        <v>2148803.4706658893</v>
      </c>
      <c r="T55" s="32">
        <v>1317729.1403939496</v>
      </c>
      <c r="V55" s="82"/>
      <c r="W55" s="82"/>
      <c r="X55" s="83"/>
      <c r="Y55" s="82"/>
      <c r="Z55" s="82"/>
      <c r="AB55" s="60"/>
      <c r="AC55" s="60"/>
      <c r="AD55" s="60"/>
      <c r="AE55" s="60"/>
      <c r="AF55" s="60"/>
    </row>
    <row r="56" spans="1:32" ht="15">
      <c r="A56" s="37" t="s">
        <v>69</v>
      </c>
      <c r="B56" s="32">
        <v>22441166.48604595</v>
      </c>
      <c r="C56" s="32">
        <v>4286403.534851243</v>
      </c>
      <c r="D56" s="33">
        <v>230.44727535668306</v>
      </c>
      <c r="E56" s="32">
        <v>722071.626674158</v>
      </c>
      <c r="F56" s="32">
        <v>459809.0233876244</v>
      </c>
      <c r="G56" s="6"/>
      <c r="H56" s="12" t="s">
        <v>69</v>
      </c>
      <c r="I56" s="12">
        <v>0.0167066561352478</v>
      </c>
      <c r="J56" s="12">
        <v>0.038022072402270846</v>
      </c>
      <c r="K56" s="12">
        <v>0.010840525505859677</v>
      </c>
      <c r="L56" s="12">
        <v>0.03536590379603144</v>
      </c>
      <c r="M56" s="12">
        <v>0.0365598067512003</v>
      </c>
      <c r="N56" s="13"/>
      <c r="O56" s="37" t="s">
        <v>69</v>
      </c>
      <c r="P56" s="32">
        <v>22072410.316806957</v>
      </c>
      <c r="Q56" s="32">
        <v>4129395.3652944164</v>
      </c>
      <c r="R56" s="33">
        <v>227.9758968323507</v>
      </c>
      <c r="S56" s="32">
        <v>697407.1910488633</v>
      </c>
      <c r="T56" s="32">
        <v>443591.40726164565</v>
      </c>
      <c r="V56" s="82"/>
      <c r="W56" s="82"/>
      <c r="X56" s="83"/>
      <c r="Y56" s="82"/>
      <c r="Z56" s="82"/>
      <c r="AB56" s="60"/>
      <c r="AC56" s="60"/>
      <c r="AD56" s="60"/>
      <c r="AE56" s="60"/>
      <c r="AF56" s="60"/>
    </row>
    <row r="57" spans="1:32" ht="15">
      <c r="A57" s="37" t="s">
        <v>70</v>
      </c>
      <c r="B57" s="32">
        <v>15140691.599867376</v>
      </c>
      <c r="C57" s="32">
        <v>3515865.5396410283</v>
      </c>
      <c r="D57" s="33">
        <v>149.26132422871544</v>
      </c>
      <c r="E57" s="32">
        <v>647684.3556902441</v>
      </c>
      <c r="F57" s="32">
        <v>452587.58940103895</v>
      </c>
      <c r="G57" s="6"/>
      <c r="H57" s="12" t="s">
        <v>70</v>
      </c>
      <c r="I57" s="12">
        <v>0.02385893324832633</v>
      </c>
      <c r="J57" s="12">
        <v>0.045324298139175045</v>
      </c>
      <c r="K57" s="12">
        <v>0.01795153585670195</v>
      </c>
      <c r="L57" s="12">
        <v>0.04264944405092752</v>
      </c>
      <c r="M57" s="12">
        <v>0.04385174581486795</v>
      </c>
      <c r="N57" s="13"/>
      <c r="O57" s="37" t="s">
        <v>70</v>
      </c>
      <c r="P57" s="32">
        <v>14787868.824693996</v>
      </c>
      <c r="Q57" s="32">
        <v>3363420.8502564854</v>
      </c>
      <c r="R57" s="33">
        <v>146.62910656458513</v>
      </c>
      <c r="S57" s="32">
        <v>621190.9087812341</v>
      </c>
      <c r="T57" s="32">
        <v>433574.5868276849</v>
      </c>
      <c r="V57" s="82"/>
      <c r="W57" s="82"/>
      <c r="X57" s="83"/>
      <c r="Y57" s="82"/>
      <c r="Z57" s="82"/>
      <c r="AB57" s="60"/>
      <c r="AC57" s="60"/>
      <c r="AD57" s="60"/>
      <c r="AE57" s="60"/>
      <c r="AF57" s="60"/>
    </row>
    <row r="58" spans="1:32" ht="15">
      <c r="A58" s="37" t="s">
        <v>71</v>
      </c>
      <c r="B58" s="32">
        <v>18794289.61758757</v>
      </c>
      <c r="C58" s="32">
        <v>4871117.206565709</v>
      </c>
      <c r="D58" s="33">
        <v>234.04659767441606</v>
      </c>
      <c r="E58" s="32">
        <v>961422.6147369635</v>
      </c>
      <c r="F58" s="32">
        <v>558501.2558870921</v>
      </c>
      <c r="G58" s="6"/>
      <c r="H58" s="12" t="s">
        <v>71</v>
      </c>
      <c r="I58" s="12">
        <v>0.04284772407249249</v>
      </c>
      <c r="J58" s="12">
        <v>0.06471119197405928</v>
      </c>
      <c r="K58" s="12">
        <v>0.036830766340334886</v>
      </c>
      <c r="L58" s="12">
        <v>0.061986729250171235</v>
      </c>
      <c r="M58" s="12">
        <v>0.0632113292584906</v>
      </c>
      <c r="N58" s="13"/>
      <c r="O58" s="37" t="s">
        <v>71</v>
      </c>
      <c r="P58" s="32">
        <v>18022084.321374137</v>
      </c>
      <c r="Q58" s="32">
        <v>4575059.643671323</v>
      </c>
      <c r="R58" s="33">
        <v>225.73268972382266</v>
      </c>
      <c r="S58" s="32">
        <v>905305.6768569865</v>
      </c>
      <c r="T58" s="32">
        <v>525296.5619512392</v>
      </c>
      <c r="V58" s="82"/>
      <c r="W58" s="82"/>
      <c r="X58" s="83"/>
      <c r="Y58" s="82"/>
      <c r="Z58" s="82"/>
      <c r="AB58" s="60"/>
      <c r="AC58" s="60"/>
      <c r="AD58" s="60"/>
      <c r="AE58" s="60"/>
      <c r="AF58" s="60"/>
    </row>
    <row r="59" spans="1:32" ht="15">
      <c r="A59" s="37" t="s">
        <v>72</v>
      </c>
      <c r="B59" s="32">
        <v>16274357.092824565</v>
      </c>
      <c r="C59" s="32">
        <v>2690824.4356557745</v>
      </c>
      <c r="D59" s="33">
        <v>129.7502263742778</v>
      </c>
      <c r="E59" s="32">
        <v>718875.5741137951</v>
      </c>
      <c r="F59" s="32">
        <v>374031.4092052893</v>
      </c>
      <c r="G59" s="6"/>
      <c r="H59" s="12" t="s">
        <v>72</v>
      </c>
      <c r="I59" s="12">
        <v>-0.008591805748541792</v>
      </c>
      <c r="J59" s="12">
        <v>0.01219322425346081</v>
      </c>
      <c r="K59" s="12">
        <v>-0.014311970890995007</v>
      </c>
      <c r="L59" s="12">
        <v>0.009603148437935971</v>
      </c>
      <c r="M59" s="12">
        <v>0.010767343799255924</v>
      </c>
      <c r="N59" s="13"/>
      <c r="O59" s="37" t="s">
        <v>72</v>
      </c>
      <c r="P59" s="32">
        <v>16415394.97775906</v>
      </c>
      <c r="Q59" s="32">
        <v>2658409.8482188336</v>
      </c>
      <c r="R59" s="33">
        <v>131.63417079495545</v>
      </c>
      <c r="S59" s="32">
        <v>712037.7697177784</v>
      </c>
      <c r="T59" s="32">
        <v>370046.9860842418</v>
      </c>
      <c r="V59" s="82"/>
      <c r="W59" s="82"/>
      <c r="X59" s="83"/>
      <c r="Y59" s="82"/>
      <c r="Z59" s="82"/>
      <c r="AB59" s="60"/>
      <c r="AC59" s="60"/>
      <c r="AD59" s="60"/>
      <c r="AE59" s="60"/>
      <c r="AF59" s="60"/>
    </row>
    <row r="60" spans="1:32" ht="15">
      <c r="A60" s="37" t="s">
        <v>73</v>
      </c>
      <c r="B60" s="32">
        <v>47154672.79926554</v>
      </c>
      <c r="C60" s="32">
        <v>10460877.635551317</v>
      </c>
      <c r="D60" s="33">
        <v>559.9553848848266</v>
      </c>
      <c r="E60" s="32">
        <v>1828231.8484144614</v>
      </c>
      <c r="F60" s="32">
        <v>897636.0530493562</v>
      </c>
      <c r="G60" s="6"/>
      <c r="H60" s="12" t="s">
        <v>73</v>
      </c>
      <c r="I60" s="12">
        <v>0.02087137457865218</v>
      </c>
      <c r="J60" s="12">
        <v>0.042274104828248005</v>
      </c>
      <c r="K60" s="12">
        <v>0.014981214616637484</v>
      </c>
      <c r="L60" s="12">
        <v>0.03960705580304369</v>
      </c>
      <c r="M60" s="12">
        <v>0.040805849322887555</v>
      </c>
      <c r="N60" s="13"/>
      <c r="O60" s="37" t="s">
        <v>73</v>
      </c>
      <c r="P60" s="32">
        <v>46190611.249852955</v>
      </c>
      <c r="Q60" s="32">
        <v>10036589.786786577</v>
      </c>
      <c r="R60" s="33">
        <v>551.6903927097054</v>
      </c>
      <c r="S60" s="32">
        <v>1758579.6847081275</v>
      </c>
      <c r="T60" s="32">
        <v>862443.3208492509</v>
      </c>
      <c r="V60" s="82"/>
      <c r="W60" s="82"/>
      <c r="X60" s="83"/>
      <c r="Y60" s="82"/>
      <c r="Z60" s="82"/>
      <c r="AB60" s="60"/>
      <c r="AC60" s="60"/>
      <c r="AD60" s="60"/>
      <c r="AE60" s="60"/>
      <c r="AF60" s="60"/>
    </row>
    <row r="61" spans="1:32" ht="15">
      <c r="A61" s="37" t="s">
        <v>74</v>
      </c>
      <c r="B61" s="32">
        <v>240316275.75663763</v>
      </c>
      <c r="C61" s="32">
        <v>45889617.02309423</v>
      </c>
      <c r="D61" s="33">
        <v>2369.9933228253976</v>
      </c>
      <c r="E61" s="32">
        <v>11794041.706243735</v>
      </c>
      <c r="F61" s="32">
        <v>8393035.097241059</v>
      </c>
      <c r="G61" s="6"/>
      <c r="H61" s="12" t="s">
        <v>74</v>
      </c>
      <c r="I61" s="12">
        <v>0.02248573881756566</v>
      </c>
      <c r="J61" s="12">
        <v>0.04392231446942341</v>
      </c>
      <c r="K61" s="12">
        <v>0.016586264397490114</v>
      </c>
      <c r="L61" s="12">
        <v>0.04125104788197076</v>
      </c>
      <c r="M61" s="12">
        <v>0.04245173712485717</v>
      </c>
      <c r="N61" s="13"/>
      <c r="O61" s="37" t="s">
        <v>74</v>
      </c>
      <c r="P61" s="32">
        <v>235031420.6186845</v>
      </c>
      <c r="Q61" s="32">
        <v>43958842.90146414</v>
      </c>
      <c r="R61" s="33">
        <v>2331.325344268786</v>
      </c>
      <c r="S61" s="32">
        <v>11326799.363356441</v>
      </c>
      <c r="T61" s="32">
        <v>8051245.729984144</v>
      </c>
      <c r="V61" s="82"/>
      <c r="W61" s="82"/>
      <c r="X61" s="83"/>
      <c r="Y61" s="82"/>
      <c r="Z61" s="82"/>
      <c r="AB61" s="60"/>
      <c r="AC61" s="60"/>
      <c r="AD61" s="60"/>
      <c r="AE61" s="60"/>
      <c r="AF61" s="60"/>
    </row>
    <row r="62" spans="1:32" ht="15">
      <c r="A62" s="37" t="s">
        <v>75</v>
      </c>
      <c r="B62" s="32">
        <v>228231204.5382354</v>
      </c>
      <c r="C62" s="32">
        <v>51130005.94487157</v>
      </c>
      <c r="D62" s="33">
        <v>2574.782355214427</v>
      </c>
      <c r="E62" s="32">
        <v>9001258.34581192</v>
      </c>
      <c r="F62" s="32">
        <v>4811759.676806801</v>
      </c>
      <c r="G62" s="6"/>
      <c r="H62" s="12" t="s">
        <v>75</v>
      </c>
      <c r="I62" s="12">
        <v>0.038067734381423746</v>
      </c>
      <c r="J62" s="12">
        <v>0.059830989041145255</v>
      </c>
      <c r="K62" s="12">
        <v>0.03207835593554842</v>
      </c>
      <c r="L62" s="12">
        <v>0.05711901414595255</v>
      </c>
      <c r="M62" s="12">
        <v>0.05833800108605458</v>
      </c>
      <c r="N62" s="13"/>
      <c r="O62" s="37" t="s">
        <v>75</v>
      </c>
      <c r="P62" s="32">
        <v>219861572.5921166</v>
      </c>
      <c r="Q62" s="32">
        <v>48243546.82356488</v>
      </c>
      <c r="R62" s="33">
        <v>2494.754725168578</v>
      </c>
      <c r="S62" s="32">
        <v>8514895.88718073</v>
      </c>
      <c r="T62" s="32">
        <v>4546524.524177557</v>
      </c>
      <c r="V62" s="82"/>
      <c r="W62" s="82"/>
      <c r="X62" s="83"/>
      <c r="Y62" s="82"/>
      <c r="Z62" s="82"/>
      <c r="AB62" s="60"/>
      <c r="AC62" s="60"/>
      <c r="AD62" s="60"/>
      <c r="AE62" s="60"/>
      <c r="AF62" s="60"/>
    </row>
    <row r="63" spans="1:32" ht="15">
      <c r="A63" s="37" t="s">
        <v>76</v>
      </c>
      <c r="B63" s="32">
        <v>118605915.02906618</v>
      </c>
      <c r="C63" s="32">
        <v>23253075.130031046</v>
      </c>
      <c r="D63" s="33">
        <v>1152.1439982978945</v>
      </c>
      <c r="E63" s="32">
        <v>5203873.9279233925</v>
      </c>
      <c r="F63" s="32">
        <v>4518320.339201799</v>
      </c>
      <c r="G63" s="6"/>
      <c r="H63" s="12" t="s">
        <v>76</v>
      </c>
      <c r="I63" s="12">
        <v>0.039691436557725446</v>
      </c>
      <c r="J63" s="12">
        <v>0.061488732391046685</v>
      </c>
      <c r="K63" s="12">
        <v>0.03369268977634077</v>
      </c>
      <c r="L63" s="12">
        <v>0.058772515538038084</v>
      </c>
      <c r="M63" s="12">
        <v>0.05999340916657858</v>
      </c>
      <c r="N63" s="13"/>
      <c r="O63" s="37" t="s">
        <v>76</v>
      </c>
      <c r="P63" s="32">
        <v>114077995.50773829</v>
      </c>
      <c r="Q63" s="32">
        <v>21906096.994221073</v>
      </c>
      <c r="R63" s="33">
        <v>1114.5904481023108</v>
      </c>
      <c r="S63" s="32">
        <v>4915006.624703449</v>
      </c>
      <c r="T63" s="32">
        <v>4262592.861548389</v>
      </c>
      <c r="V63" s="82"/>
      <c r="W63" s="82"/>
      <c r="X63" s="83"/>
      <c r="Y63" s="82"/>
      <c r="Z63" s="82"/>
      <c r="AB63" s="60"/>
      <c r="AC63" s="60"/>
      <c r="AD63" s="60"/>
      <c r="AE63" s="60"/>
      <c r="AF63" s="60"/>
    </row>
    <row r="64" spans="1:32" ht="15">
      <c r="A64" s="37" t="s">
        <v>77</v>
      </c>
      <c r="B64" s="32">
        <v>879649105.7150791</v>
      </c>
      <c r="C64" s="32">
        <v>214376762.40280652</v>
      </c>
      <c r="D64" s="33">
        <v>8492.087931893077</v>
      </c>
      <c r="E64" s="32">
        <v>33092844.929650802</v>
      </c>
      <c r="F64" s="32">
        <v>27589906.751927916</v>
      </c>
      <c r="G64" s="6"/>
      <c r="H64" s="12" t="s">
        <v>77</v>
      </c>
      <c r="I64" s="12">
        <v>0.03222668627342751</v>
      </c>
      <c r="J64" s="12">
        <v>0.053867482433338276</v>
      </c>
      <c r="K64" s="12">
        <v>0.02627100914248648</v>
      </c>
      <c r="L64" s="12">
        <v>0.05117076740540272</v>
      </c>
      <c r="M64" s="12">
        <v>0.05238289529274298</v>
      </c>
      <c r="N64" s="13"/>
      <c r="O64" s="37" t="s">
        <v>77</v>
      </c>
      <c r="P64" s="32">
        <v>852185975.631779</v>
      </c>
      <c r="Q64" s="32">
        <v>203419088.2404105</v>
      </c>
      <c r="R64" s="33">
        <v>8274.703130305461</v>
      </c>
      <c r="S64" s="32">
        <v>31481892.33927579</v>
      </c>
      <c r="T64" s="32">
        <v>26216605.073434975</v>
      </c>
      <c r="V64" s="82"/>
      <c r="W64" s="82"/>
      <c r="X64" s="83"/>
      <c r="Y64" s="82"/>
      <c r="Z64" s="82"/>
      <c r="AB64" s="60"/>
      <c r="AC64" s="60"/>
      <c r="AD64" s="60"/>
      <c r="AE64" s="60"/>
      <c r="AF64" s="60"/>
    </row>
    <row r="65" spans="1:32" ht="15">
      <c r="A65" s="37" t="s">
        <v>78</v>
      </c>
      <c r="B65" s="32">
        <v>48040361.582219504</v>
      </c>
      <c r="C65" s="32">
        <v>10470906.128040798</v>
      </c>
      <c r="D65" s="33">
        <v>542.9719108924357</v>
      </c>
      <c r="E65" s="32">
        <v>2080263.8960159677</v>
      </c>
      <c r="F65" s="32">
        <v>964935.3669244811</v>
      </c>
      <c r="G65" s="6"/>
      <c r="H65" s="12" t="s">
        <v>78</v>
      </c>
      <c r="I65" s="12">
        <v>0.012878250700559368</v>
      </c>
      <c r="J65" s="12">
        <v>0.03411340384056616</v>
      </c>
      <c r="K65" s="12">
        <v>0.007034208965983391</v>
      </c>
      <c r="L65" s="12">
        <v>0.03146723702812482</v>
      </c>
      <c r="M65" s="12">
        <v>0.0326566443458014</v>
      </c>
      <c r="N65" s="13"/>
      <c r="O65" s="37" t="s">
        <v>78</v>
      </c>
      <c r="P65" s="32">
        <v>47429551.921953395</v>
      </c>
      <c r="Q65" s="32">
        <v>10125491.159048108</v>
      </c>
      <c r="R65" s="33">
        <v>539.1792116475924</v>
      </c>
      <c r="S65" s="32">
        <v>2016800.7488145214</v>
      </c>
      <c r="T65" s="32">
        <v>934420.3343946695</v>
      </c>
      <c r="V65" s="82"/>
      <c r="W65" s="82"/>
      <c r="X65" s="83"/>
      <c r="Y65" s="82"/>
      <c r="Z65" s="82"/>
      <c r="AB65" s="60"/>
      <c r="AC65" s="60"/>
      <c r="AD65" s="60"/>
      <c r="AE65" s="60"/>
      <c r="AF65" s="60"/>
    </row>
    <row r="66" spans="1:32" ht="15">
      <c r="A66" s="37" t="s">
        <v>79</v>
      </c>
      <c r="B66" s="32">
        <v>17589991.47224272</v>
      </c>
      <c r="C66" s="32">
        <v>3684438.888290163</v>
      </c>
      <c r="D66" s="33">
        <v>181.90506567122196</v>
      </c>
      <c r="E66" s="32">
        <v>903633.1743264935</v>
      </c>
      <c r="F66" s="32">
        <v>525466.3829916707</v>
      </c>
      <c r="G66" s="6"/>
      <c r="H66" s="12" t="s">
        <v>79</v>
      </c>
      <c r="I66" s="12">
        <v>0.011884189176025073</v>
      </c>
      <c r="J66" s="12">
        <v>0.03309850165853967</v>
      </c>
      <c r="K66" s="12">
        <v>0.006045882915611145</v>
      </c>
      <c r="L66" s="12">
        <v>0.030454931853798106</v>
      </c>
      <c r="M66" s="12">
        <v>0.03164317186034826</v>
      </c>
      <c r="N66" s="13"/>
      <c r="O66" s="37" t="s">
        <v>79</v>
      </c>
      <c r="P66" s="32">
        <v>17383403.812808074</v>
      </c>
      <c r="Q66" s="32">
        <v>3566396.507569368</v>
      </c>
      <c r="R66" s="33">
        <v>180.81189810552655</v>
      </c>
      <c r="S66" s="32">
        <v>876926.4393745479</v>
      </c>
      <c r="T66" s="32">
        <v>509348.9661198496</v>
      </c>
      <c r="V66" s="82"/>
      <c r="W66" s="82"/>
      <c r="X66" s="83"/>
      <c r="Y66" s="82"/>
      <c r="Z66" s="82"/>
      <c r="AB66" s="60"/>
      <c r="AC66" s="60"/>
      <c r="AD66" s="60"/>
      <c r="AE66" s="60"/>
      <c r="AF66" s="60"/>
    </row>
    <row r="67" spans="1:32" ht="15">
      <c r="A67" s="37" t="s">
        <v>80</v>
      </c>
      <c r="B67" s="32">
        <v>25172519.566092763</v>
      </c>
      <c r="C67" s="32">
        <v>4884802.9994132975</v>
      </c>
      <c r="D67" s="33">
        <v>245.54102025233377</v>
      </c>
      <c r="E67" s="32">
        <v>1208922.5082875537</v>
      </c>
      <c r="F67" s="32">
        <v>1045734.8394522743</v>
      </c>
      <c r="G67" s="6"/>
      <c r="H67" s="12" t="s">
        <v>80</v>
      </c>
      <c r="I67" s="12">
        <v>0.043654423292987854</v>
      </c>
      <c r="J67" s="12">
        <v>0.06553480377163234</v>
      </c>
      <c r="K67" s="12">
        <v>0.03763281111799954</v>
      </c>
      <c r="L67" s="12">
        <v>0.06280823352820364</v>
      </c>
      <c r="M67" s="12">
        <v>0.06403378083098366</v>
      </c>
      <c r="N67" s="13"/>
      <c r="O67" s="37" t="s">
        <v>80</v>
      </c>
      <c r="P67" s="32">
        <v>24119592.658523154</v>
      </c>
      <c r="Q67" s="32">
        <v>4584367.382578917</v>
      </c>
      <c r="R67" s="33">
        <v>236.63575170466623</v>
      </c>
      <c r="S67" s="32">
        <v>1137479.4343418798</v>
      </c>
      <c r="T67" s="32">
        <v>982802.2928328287</v>
      </c>
      <c r="V67" s="82"/>
      <c r="W67" s="82"/>
      <c r="X67" s="83"/>
      <c r="Y67" s="82"/>
      <c r="Z67" s="82"/>
      <c r="AB67" s="60"/>
      <c r="AC67" s="60"/>
      <c r="AD67" s="60"/>
      <c r="AE67" s="60"/>
      <c r="AF67" s="60"/>
    </row>
    <row r="68" spans="1:32" ht="15">
      <c r="A68" s="37" t="s">
        <v>81</v>
      </c>
      <c r="B68" s="32">
        <v>39936568.23528361</v>
      </c>
      <c r="C68" s="32">
        <v>8004311.777117202</v>
      </c>
      <c r="D68" s="33">
        <v>398.7292146279641</v>
      </c>
      <c r="E68" s="32">
        <v>1948018.459909308</v>
      </c>
      <c r="F68" s="32">
        <v>923690.0214275857</v>
      </c>
      <c r="G68" s="6"/>
      <c r="H68" s="12" t="s">
        <v>81</v>
      </c>
      <c r="I68" s="12">
        <v>0.04380075374679082</v>
      </c>
      <c r="J68" s="12">
        <v>0.06568420206660308</v>
      </c>
      <c r="K68" s="12">
        <v>0.03777829728348059</v>
      </c>
      <c r="L68" s="12">
        <v>0.06295724953163084</v>
      </c>
      <c r="M68" s="12">
        <v>0.06418296866800732</v>
      </c>
      <c r="N68" s="13"/>
      <c r="O68" s="37" t="s">
        <v>81</v>
      </c>
      <c r="P68" s="32">
        <v>38260719.86624717</v>
      </c>
      <c r="Q68" s="32">
        <v>7510960.340403872</v>
      </c>
      <c r="R68" s="33">
        <v>384.21425430815964</v>
      </c>
      <c r="S68" s="32">
        <v>1832640.4573351</v>
      </c>
      <c r="T68" s="32">
        <v>867980.4588338125</v>
      </c>
      <c r="V68" s="82"/>
      <c r="W68" s="82"/>
      <c r="X68" s="83"/>
      <c r="Y68" s="82"/>
      <c r="Z68" s="82"/>
      <c r="AB68" s="60"/>
      <c r="AC68" s="60"/>
      <c r="AD68" s="60"/>
      <c r="AE68" s="60"/>
      <c r="AF68" s="60"/>
    </row>
    <row r="69" spans="1:32" ht="15">
      <c r="A69" s="37" t="s">
        <v>82</v>
      </c>
      <c r="B69" s="32">
        <v>417148463.0567698</v>
      </c>
      <c r="C69" s="32">
        <v>77801921.63163221</v>
      </c>
      <c r="D69" s="33">
        <v>3986.3295385108536</v>
      </c>
      <c r="E69" s="32">
        <v>21808120.22935655</v>
      </c>
      <c r="F69" s="32">
        <v>17525416.160968836</v>
      </c>
      <c r="G69" s="6"/>
      <c r="H69" s="12" t="s">
        <v>82</v>
      </c>
      <c r="I69" s="12">
        <v>0.021456475458562663</v>
      </c>
      <c r="J69" s="12">
        <v>0.04287147244088674</v>
      </c>
      <c r="K69" s="12">
        <v>0.01556293961799704</v>
      </c>
      <c r="L69" s="12">
        <v>0.04020289482670392</v>
      </c>
      <c r="M69" s="12">
        <v>0.04140237542149272</v>
      </c>
      <c r="N69" s="13"/>
      <c r="O69" s="37" t="s">
        <v>82</v>
      </c>
      <c r="P69" s="32">
        <v>408385940.1542285</v>
      </c>
      <c r="Q69" s="32">
        <v>74603557.28164026</v>
      </c>
      <c r="R69" s="33">
        <v>3925.2412460130804</v>
      </c>
      <c r="S69" s="32">
        <v>20965256.23781286</v>
      </c>
      <c r="T69" s="32">
        <v>16828669.277689785</v>
      </c>
      <c r="V69" s="82"/>
      <c r="W69" s="82"/>
      <c r="X69" s="83"/>
      <c r="Y69" s="82"/>
      <c r="Z69" s="82"/>
      <c r="AB69" s="60"/>
      <c r="AC69" s="60"/>
      <c r="AD69" s="60"/>
      <c r="AE69" s="60"/>
      <c r="AF69" s="60"/>
    </row>
    <row r="70" spans="1:32" ht="15">
      <c r="A70" s="37" t="s">
        <v>83</v>
      </c>
      <c r="B70" s="32">
        <v>3765695.951852693</v>
      </c>
      <c r="C70" s="32">
        <v>813718.2630575078</v>
      </c>
      <c r="D70" s="33">
        <v>43.701640788271135</v>
      </c>
      <c r="E70" s="32">
        <v>188654.4542874397</v>
      </c>
      <c r="F70" s="32">
        <v>112852.1660595728</v>
      </c>
      <c r="G70" s="6"/>
      <c r="H70" s="12" t="s">
        <v>83</v>
      </c>
      <c r="I70" s="12">
        <v>0.015242165035154853</v>
      </c>
      <c r="J70" s="12">
        <v>0.03652687801403709</v>
      </c>
      <c r="K70" s="12">
        <v>0.009384484135142035</v>
      </c>
      <c r="L70" s="12">
        <v>0.03387453542315866</v>
      </c>
      <c r="M70" s="12">
        <v>0.03506671864900213</v>
      </c>
      <c r="N70" s="13"/>
      <c r="O70" s="37" t="s">
        <v>83</v>
      </c>
      <c r="P70" s="32">
        <v>3709160.318141729</v>
      </c>
      <c r="Q70" s="32">
        <v>785043.0898777795</v>
      </c>
      <c r="R70" s="33">
        <v>43.29533639078616</v>
      </c>
      <c r="S70" s="32">
        <v>182473.25746370625</v>
      </c>
      <c r="T70" s="32">
        <v>109028.88096611839</v>
      </c>
      <c r="V70" s="82"/>
      <c r="W70" s="82"/>
      <c r="X70" s="83"/>
      <c r="Y70" s="82"/>
      <c r="Z70" s="82"/>
      <c r="AB70" s="60"/>
      <c r="AC70" s="60"/>
      <c r="AD70" s="60"/>
      <c r="AE70" s="60"/>
      <c r="AF70" s="60"/>
    </row>
    <row r="71" spans="1:32" ht="15">
      <c r="A71" s="37" t="s">
        <v>84</v>
      </c>
      <c r="B71" s="32">
        <v>20914476.80952784</v>
      </c>
      <c r="C71" s="32">
        <v>4508750.520326616</v>
      </c>
      <c r="D71" s="33">
        <v>222.73878038885184</v>
      </c>
      <c r="E71" s="32">
        <v>984379.2357752647</v>
      </c>
      <c r="F71" s="32">
        <v>627934.6357229509</v>
      </c>
      <c r="G71" s="6"/>
      <c r="H71" s="12" t="s">
        <v>84</v>
      </c>
      <c r="I71" s="12">
        <v>0.002560317012350266</v>
      </c>
      <c r="J71" s="12">
        <v>0.023579153036449085</v>
      </c>
      <c r="K71" s="12">
        <v>-0.0032241929521964474</v>
      </c>
      <c r="L71" s="12">
        <v>0.020959942053772496</v>
      </c>
      <c r="M71" s="12">
        <v>0.022137233180956173</v>
      </c>
      <c r="N71" s="13"/>
      <c r="O71" s="37" t="s">
        <v>84</v>
      </c>
      <c r="P71" s="32">
        <v>20861065.867691033</v>
      </c>
      <c r="Q71" s="32">
        <v>4404887.015284945</v>
      </c>
      <c r="R71" s="33">
        <v>223.45925614762606</v>
      </c>
      <c r="S71" s="32">
        <v>964170.2825236005</v>
      </c>
      <c r="T71" s="32">
        <v>614334.9594738648</v>
      </c>
      <c r="V71" s="82"/>
      <c r="W71" s="82"/>
      <c r="X71" s="83"/>
      <c r="Y71" s="82"/>
      <c r="Z71" s="82"/>
      <c r="AB71" s="60"/>
      <c r="AC71" s="60"/>
      <c r="AD71" s="60"/>
      <c r="AE71" s="60"/>
      <c r="AF71" s="60"/>
    </row>
    <row r="72" spans="1:32" ht="15">
      <c r="A72" s="37" t="s">
        <v>85</v>
      </c>
      <c r="B72" s="32">
        <v>9129618.536219275</v>
      </c>
      <c r="C72" s="32">
        <v>2158579.911613764</v>
      </c>
      <c r="D72" s="33">
        <v>89.62658756252287</v>
      </c>
      <c r="E72" s="32">
        <v>339322.6582736878</v>
      </c>
      <c r="F72" s="32">
        <v>224797.08476443193</v>
      </c>
      <c r="G72" s="6"/>
      <c r="H72" s="12" t="s">
        <v>85</v>
      </c>
      <c r="I72" s="12">
        <v>0.013361581939519196</v>
      </c>
      <c r="J72" s="12">
        <v>0.034606868195593554</v>
      </c>
      <c r="K72" s="12">
        <v>0.007514751510517392</v>
      </c>
      <c r="L72" s="12">
        <v>0.03195943866960982</v>
      </c>
      <c r="M72" s="12">
        <v>0.03314941355571044</v>
      </c>
      <c r="N72" s="13"/>
      <c r="O72" s="37" t="s">
        <v>85</v>
      </c>
      <c r="P72" s="32">
        <v>9009240.826700455</v>
      </c>
      <c r="Q72" s="32">
        <v>2086376.9398500472</v>
      </c>
      <c r="R72" s="33">
        <v>88.95808962414708</v>
      </c>
      <c r="S72" s="32">
        <v>328813.949035767</v>
      </c>
      <c r="T72" s="32">
        <v>217584.29305086203</v>
      </c>
      <c r="V72" s="82"/>
      <c r="W72" s="82"/>
      <c r="X72" s="83"/>
      <c r="Y72" s="82"/>
      <c r="Z72" s="82"/>
      <c r="AB72" s="60"/>
      <c r="AC72" s="60"/>
      <c r="AD72" s="60"/>
      <c r="AE72" s="60"/>
      <c r="AF72" s="60"/>
    </row>
    <row r="73" spans="1:32" ht="15">
      <c r="A73" s="37" t="s">
        <v>86</v>
      </c>
      <c r="B73" s="32">
        <v>87615516.40602899</v>
      </c>
      <c r="C73" s="32">
        <v>15525600.598105349</v>
      </c>
      <c r="D73" s="33">
        <v>775.2359663366749</v>
      </c>
      <c r="E73" s="32">
        <v>3934614.177692512</v>
      </c>
      <c r="F73" s="32">
        <v>2423716.0218056156</v>
      </c>
      <c r="G73" s="6"/>
      <c r="H73" s="12" t="s">
        <v>86</v>
      </c>
      <c r="I73" s="12">
        <v>0.02278480826961582</v>
      </c>
      <c r="J73" s="12">
        <v>0.04422765395995998</v>
      </c>
      <c r="K73" s="12">
        <v>0.016883608297275865</v>
      </c>
      <c r="L73" s="12">
        <v>0.041555606046955074</v>
      </c>
      <c r="M73" s="12">
        <v>0.042756646482489113</v>
      </c>
      <c r="N73" s="13"/>
      <c r="O73" s="37" t="s">
        <v>86</v>
      </c>
      <c r="P73" s="32">
        <v>85663685.75053443</v>
      </c>
      <c r="Q73" s="32">
        <v>14868022.829340491</v>
      </c>
      <c r="R73" s="33">
        <v>762.3645026934512</v>
      </c>
      <c r="S73" s="32">
        <v>3777632.3749297094</v>
      </c>
      <c r="T73" s="32">
        <v>2324335.2415748104</v>
      </c>
      <c r="V73" s="82"/>
      <c r="W73" s="82"/>
      <c r="X73" s="83"/>
      <c r="Y73" s="82"/>
      <c r="Z73" s="82"/>
      <c r="AB73" s="60"/>
      <c r="AC73" s="60"/>
      <c r="AD73" s="60"/>
      <c r="AE73" s="60"/>
      <c r="AF73" s="60"/>
    </row>
    <row r="74" spans="1:32" ht="15">
      <c r="A74" s="37" t="s">
        <v>87</v>
      </c>
      <c r="B74" s="32">
        <v>12175702.591979329</v>
      </c>
      <c r="C74" s="32">
        <v>3408703.3610934033</v>
      </c>
      <c r="D74" s="33">
        <v>170.42820419808328</v>
      </c>
      <c r="E74" s="32">
        <v>598876.4428751516</v>
      </c>
      <c r="F74" s="32">
        <v>296104.54169276287</v>
      </c>
      <c r="G74" s="6"/>
      <c r="H74" s="12" t="s">
        <v>87</v>
      </c>
      <c r="I74" s="12">
        <v>0.01704876381167897</v>
      </c>
      <c r="J74" s="12">
        <v>0.03837135242038703</v>
      </c>
      <c r="K74" s="12">
        <v>0.011180659310764396</v>
      </c>
      <c r="L74" s="12">
        <v>0.03571429005028315</v>
      </c>
      <c r="M74" s="12">
        <v>0.036908594737222966</v>
      </c>
      <c r="N74" s="13"/>
      <c r="O74" s="37" t="s">
        <v>87</v>
      </c>
      <c r="P74" s="32">
        <v>11971601.584124075</v>
      </c>
      <c r="Q74" s="32">
        <v>3282740.180714637</v>
      </c>
      <c r="R74" s="33">
        <v>168.54377368555453</v>
      </c>
      <c r="S74" s="32">
        <v>578225.5286311408</v>
      </c>
      <c r="T74" s="32">
        <v>285564.748132696</v>
      </c>
      <c r="V74" s="82"/>
      <c r="W74" s="82"/>
      <c r="X74" s="83"/>
      <c r="Y74" s="82"/>
      <c r="Z74" s="82"/>
      <c r="AB74" s="60"/>
      <c r="AC74" s="60"/>
      <c r="AD74" s="60"/>
      <c r="AE74" s="60"/>
      <c r="AF74" s="60"/>
    </row>
    <row r="75" spans="1:32" ht="15">
      <c r="A75" s="37" t="s">
        <v>88</v>
      </c>
      <c r="B75" s="32">
        <v>37953264.39354357</v>
      </c>
      <c r="C75" s="32">
        <v>7488397.058978926</v>
      </c>
      <c r="D75" s="33">
        <v>371.251666446747</v>
      </c>
      <c r="E75" s="32">
        <v>1588784.2432616837</v>
      </c>
      <c r="F75" s="32">
        <v>1335598.9307613543</v>
      </c>
      <c r="G75" s="6"/>
      <c r="H75" s="12" t="s">
        <v>88</v>
      </c>
      <c r="I75" s="12">
        <v>0.04617985464290597</v>
      </c>
      <c r="J75" s="12">
        <v>0.068113181190264</v>
      </c>
      <c r="K75" s="12">
        <v>0.040143671391684066</v>
      </c>
      <c r="L75" s="12">
        <v>0.06538001320162756</v>
      </c>
      <c r="M75" s="12">
        <v>0.0666085260795155</v>
      </c>
      <c r="N75" s="13"/>
      <c r="O75" s="37" t="s">
        <v>88</v>
      </c>
      <c r="P75" s="32">
        <v>36277953.76206915</v>
      </c>
      <c r="Q75" s="32">
        <v>7010864.757454025</v>
      </c>
      <c r="R75" s="33">
        <v>356.9234488058965</v>
      </c>
      <c r="S75" s="32">
        <v>1491284.0710115703</v>
      </c>
      <c r="T75" s="32">
        <v>1252192.2505819025</v>
      </c>
      <c r="V75" s="82"/>
      <c r="W75" s="82"/>
      <c r="X75" s="83"/>
      <c r="Y75" s="82"/>
      <c r="Z75" s="82"/>
      <c r="AB75" s="60"/>
      <c r="AC75" s="60"/>
      <c r="AD75" s="60"/>
      <c r="AE75" s="60"/>
      <c r="AF75" s="60"/>
    </row>
    <row r="76" spans="1:32" ht="15">
      <c r="A76" s="37" t="s">
        <v>89</v>
      </c>
      <c r="B76" s="32">
        <v>1686573659.2671554</v>
      </c>
      <c r="C76" s="32">
        <v>663376831.8026797</v>
      </c>
      <c r="D76" s="33">
        <v>17225.22370562488</v>
      </c>
      <c r="E76" s="32">
        <v>45720831.07465281</v>
      </c>
      <c r="F76" s="32">
        <v>27169519.26754892</v>
      </c>
      <c r="G76" s="6"/>
      <c r="H76" s="12" t="s">
        <v>89</v>
      </c>
      <c r="I76" s="12">
        <v>0.02879573042843364</v>
      </c>
      <c r="J76" s="12">
        <v>0.05036459605500054</v>
      </c>
      <c r="K76" s="12">
        <v>0.022859849012459854</v>
      </c>
      <c r="L76" s="12">
        <v>0.04767684447502751</v>
      </c>
      <c r="M76" s="12">
        <v>0.04888494344380301</v>
      </c>
      <c r="N76" s="13"/>
      <c r="O76" s="37" t="s">
        <v>89</v>
      </c>
      <c r="P76" s="32">
        <v>1639366892.167015</v>
      </c>
      <c r="Q76" s="32">
        <v>631568156.7088377</v>
      </c>
      <c r="R76" s="33">
        <v>16840.257951522206</v>
      </c>
      <c r="S76" s="32">
        <v>43640203.86225365</v>
      </c>
      <c r="T76" s="32">
        <v>25903240.805748686</v>
      </c>
      <c r="V76" s="82"/>
      <c r="W76" s="82"/>
      <c r="X76" s="83"/>
      <c r="Y76" s="82"/>
      <c r="Z76" s="82"/>
      <c r="AB76" s="60"/>
      <c r="AC76" s="60"/>
      <c r="AD76" s="60"/>
      <c r="AE76" s="60"/>
      <c r="AF76" s="60"/>
    </row>
    <row r="77" spans="1:32" ht="15">
      <c r="A77" s="37" t="s">
        <v>90</v>
      </c>
      <c r="B77" s="32">
        <v>73980427.06154802</v>
      </c>
      <c r="C77" s="32">
        <v>15792919.449111737</v>
      </c>
      <c r="D77" s="33">
        <v>827.0869155127492</v>
      </c>
      <c r="E77" s="32">
        <v>3589010.028973172</v>
      </c>
      <c r="F77" s="32">
        <v>2215116.9725068943</v>
      </c>
      <c r="G77" s="6"/>
      <c r="H77" s="12" t="s">
        <v>90</v>
      </c>
      <c r="I77" s="12">
        <v>0.008137083950645385</v>
      </c>
      <c r="J77" s="12">
        <v>0.029272837777924554</v>
      </c>
      <c r="K77" s="12">
        <v>0.00232039750416857</v>
      </c>
      <c r="L77" s="12">
        <v>0.026639057368386787</v>
      </c>
      <c r="M77" s="12">
        <v>0.027822897207027575</v>
      </c>
      <c r="N77" s="13"/>
      <c r="O77" s="37" t="s">
        <v>90</v>
      </c>
      <c r="P77" s="32">
        <v>73383300.98089103</v>
      </c>
      <c r="Q77" s="32">
        <v>15343763.936495924</v>
      </c>
      <c r="R77" s="33">
        <v>825.1721880271417</v>
      </c>
      <c r="S77" s="32">
        <v>3495883.0011523073</v>
      </c>
      <c r="T77" s="32">
        <v>2155154.33497948</v>
      </c>
      <c r="V77" s="82"/>
      <c r="W77" s="82"/>
      <c r="X77" s="83"/>
      <c r="Y77" s="82"/>
      <c r="Z77" s="82"/>
      <c r="AB77" s="60"/>
      <c r="AC77" s="60"/>
      <c r="AD77" s="60"/>
      <c r="AE77" s="60"/>
      <c r="AF77" s="60"/>
    </row>
    <row r="78" spans="1:32" ht="15">
      <c r="A78" s="37" t="s">
        <v>91</v>
      </c>
      <c r="B78" s="32">
        <v>5581384.367444774</v>
      </c>
      <c r="C78" s="32">
        <v>1340572.356502945</v>
      </c>
      <c r="D78" s="33">
        <v>55.586657214238016</v>
      </c>
      <c r="E78" s="32">
        <v>218857.12088121963</v>
      </c>
      <c r="F78" s="32">
        <v>164560.47908648895</v>
      </c>
      <c r="G78" s="6"/>
      <c r="H78" s="12" t="s">
        <v>91</v>
      </c>
      <c r="I78" s="12">
        <v>0.009386998558561066</v>
      </c>
      <c r="J78" s="12">
        <v>0.03054895704379601</v>
      </c>
      <c r="K78" s="12">
        <v>0.003563100432764754</v>
      </c>
      <c r="L78" s="12">
        <v>0.027911911204724582</v>
      </c>
      <c r="M78" s="12">
        <v>0.02909721879882432</v>
      </c>
      <c r="N78" s="13"/>
      <c r="O78" s="37" t="s">
        <v>91</v>
      </c>
      <c r="P78" s="32">
        <v>5529479.154591035</v>
      </c>
      <c r="Q78" s="32">
        <v>1300833.2572073757</v>
      </c>
      <c r="R78" s="33">
        <v>55.38929957694487</v>
      </c>
      <c r="S78" s="32">
        <v>212914.27650129722</v>
      </c>
      <c r="T78" s="32">
        <v>159907.61230369087</v>
      </c>
      <c r="V78" s="82"/>
      <c r="W78" s="82"/>
      <c r="X78" s="83"/>
      <c r="Y78" s="82"/>
      <c r="Z78" s="82"/>
      <c r="AB78" s="60"/>
      <c r="AC78" s="60"/>
      <c r="AD78" s="60"/>
      <c r="AE78" s="60"/>
      <c r="AF78" s="60"/>
    </row>
    <row r="79" spans="1:32" ht="15">
      <c r="A79" s="37" t="s">
        <v>92</v>
      </c>
      <c r="B79" s="32">
        <v>181341199.95939612</v>
      </c>
      <c r="C79" s="32">
        <v>36551669.36781093</v>
      </c>
      <c r="D79" s="33">
        <v>1696.9410559783707</v>
      </c>
      <c r="E79" s="32">
        <v>8251800.85435193</v>
      </c>
      <c r="F79" s="32">
        <v>7211566.709887248</v>
      </c>
      <c r="G79" s="6"/>
      <c r="H79" s="12" t="s">
        <v>92</v>
      </c>
      <c r="I79" s="12">
        <v>0.025356656988148485</v>
      </c>
      <c r="J79" s="12">
        <v>0.046853421894699876</v>
      </c>
      <c r="K79" s="12">
        <v>0.019440618123537368</v>
      </c>
      <c r="L79" s="12">
        <v>0.044174654970085436</v>
      </c>
      <c r="M79" s="12">
        <v>0.045378715487928156</v>
      </c>
      <c r="N79" s="13"/>
      <c r="O79" s="37" t="s">
        <v>92</v>
      </c>
      <c r="P79" s="32">
        <v>176856705.15083236</v>
      </c>
      <c r="Q79" s="32">
        <v>34915747.13645781</v>
      </c>
      <c r="R79" s="33">
        <v>1664.5805805755454</v>
      </c>
      <c r="S79" s="32">
        <v>7902701.73200894</v>
      </c>
      <c r="T79" s="32">
        <v>6898520.701678211</v>
      </c>
      <c r="V79" s="82"/>
      <c r="W79" s="82"/>
      <c r="X79" s="83"/>
      <c r="Y79" s="82"/>
      <c r="Z79" s="82"/>
      <c r="AB79" s="60"/>
      <c r="AC79" s="60"/>
      <c r="AD79" s="60"/>
      <c r="AE79" s="60"/>
      <c r="AF79" s="60"/>
    </row>
    <row r="80" spans="1:32" ht="15">
      <c r="A80" s="37" t="s">
        <v>93</v>
      </c>
      <c r="B80" s="32">
        <v>34166366.34587443</v>
      </c>
      <c r="C80" s="32">
        <v>5880671.280193906</v>
      </c>
      <c r="D80" s="33">
        <v>277.24574857387114</v>
      </c>
      <c r="E80" s="32">
        <v>1441597.4772344234</v>
      </c>
      <c r="F80" s="32">
        <v>1000831.9912639238</v>
      </c>
      <c r="G80" s="6"/>
      <c r="H80" s="12" t="s">
        <v>93</v>
      </c>
      <c r="I80" s="12">
        <v>0.012803985610636781</v>
      </c>
      <c r="J80" s="12">
        <v>0.03403758177125704</v>
      </c>
      <c r="K80" s="12">
        <v>0.006960372366143108</v>
      </c>
      <c r="L80" s="12">
        <v>0.03139160897800419</v>
      </c>
      <c r="M80" s="12">
        <v>0.032580929087330235</v>
      </c>
      <c r="N80" s="13"/>
      <c r="O80" s="37" t="s">
        <v>93</v>
      </c>
      <c r="P80" s="32">
        <v>33734431.1745327</v>
      </c>
      <c r="Q80" s="32">
        <v>5687096.275669784</v>
      </c>
      <c r="R80" s="33">
        <v>275.3293537484524</v>
      </c>
      <c r="S80" s="32">
        <v>1397720.7732598176</v>
      </c>
      <c r="T80" s="32">
        <v>969252.8334302392</v>
      </c>
      <c r="V80" s="82"/>
      <c r="W80" s="82"/>
      <c r="X80" s="83"/>
      <c r="Y80" s="82"/>
      <c r="Z80" s="82"/>
      <c r="AB80" s="60"/>
      <c r="AC80" s="60"/>
      <c r="AD80" s="60"/>
      <c r="AE80" s="60"/>
      <c r="AF80" s="60"/>
    </row>
    <row r="81" spans="1:32" ht="15">
      <c r="A81" s="37" t="s">
        <v>94</v>
      </c>
      <c r="B81" s="32">
        <v>68061000.18214068</v>
      </c>
      <c r="C81" s="32">
        <v>11578028.57135</v>
      </c>
      <c r="D81" s="33">
        <v>580.4025926754913</v>
      </c>
      <c r="E81" s="32">
        <v>3262469.81261539</v>
      </c>
      <c r="F81" s="32">
        <v>1802103.1159545467</v>
      </c>
      <c r="G81" s="6"/>
      <c r="H81" s="12" t="s">
        <v>94</v>
      </c>
      <c r="I81" s="12">
        <v>0.01492331628689092</v>
      </c>
      <c r="J81" s="12">
        <v>0.03620134455120505</v>
      </c>
      <c r="K81" s="12">
        <v>0.009067475060491992</v>
      </c>
      <c r="L81" s="12">
        <v>0.03354983495972763</v>
      </c>
      <c r="M81" s="12">
        <v>0.03474164376640032</v>
      </c>
      <c r="N81" s="13"/>
      <c r="O81" s="37" t="s">
        <v>94</v>
      </c>
      <c r="P81" s="32">
        <v>67060239.02489763</v>
      </c>
      <c r="Q81" s="32">
        <v>11173531.700409658</v>
      </c>
      <c r="R81" s="33">
        <v>575.1870980091763</v>
      </c>
      <c r="S81" s="32">
        <v>3156567.4941475</v>
      </c>
      <c r="T81" s="32">
        <v>1741597.167574115</v>
      </c>
      <c r="V81" s="82"/>
      <c r="W81" s="82"/>
      <c r="X81" s="83"/>
      <c r="Y81" s="82"/>
      <c r="Z81" s="82"/>
      <c r="AB81" s="60"/>
      <c r="AC81" s="60"/>
      <c r="AD81" s="60"/>
      <c r="AE81" s="60"/>
      <c r="AF81" s="60"/>
    </row>
    <row r="82" spans="1:32" ht="15">
      <c r="A82" s="37" t="s">
        <v>95</v>
      </c>
      <c r="B82" s="32">
        <v>1453116.7572816757</v>
      </c>
      <c r="C82" s="32">
        <v>343668.36354821885</v>
      </c>
      <c r="D82" s="33">
        <v>14.075704920645268</v>
      </c>
      <c r="E82" s="32">
        <v>75877.4245780687</v>
      </c>
      <c r="F82" s="32">
        <v>52751.16619358386</v>
      </c>
      <c r="G82" s="6"/>
      <c r="H82" s="12" t="s">
        <v>95</v>
      </c>
      <c r="I82" s="12">
        <v>0.028525868244494657</v>
      </c>
      <c r="J82" s="12">
        <v>0.05008907616758296</v>
      </c>
      <c r="K82" s="12">
        <v>0.022591543862512387</v>
      </c>
      <c r="L82" s="12">
        <v>0.047402029608528684</v>
      </c>
      <c r="M82" s="12">
        <v>0.04860981168230061</v>
      </c>
      <c r="N82" s="13"/>
      <c r="O82" s="37" t="s">
        <v>95</v>
      </c>
      <c r="P82" s="32">
        <v>1412814.9832165914</v>
      </c>
      <c r="Q82" s="32">
        <v>327275.43914890994</v>
      </c>
      <c r="R82" s="33">
        <v>13.764738233096274</v>
      </c>
      <c r="S82" s="32">
        <v>72443.45765343633</v>
      </c>
      <c r="T82" s="32">
        <v>50305.810231695585</v>
      </c>
      <c r="V82" s="82"/>
      <c r="W82" s="82"/>
      <c r="X82" s="83"/>
      <c r="Y82" s="82"/>
      <c r="Z82" s="82"/>
      <c r="AB82" s="60"/>
      <c r="AC82" s="60"/>
      <c r="AD82" s="60"/>
      <c r="AE82" s="60"/>
      <c r="AF82" s="60"/>
    </row>
    <row r="83" spans="1:32" ht="15">
      <c r="A83" s="37" t="s">
        <v>96</v>
      </c>
      <c r="B83" s="32">
        <v>20743925.113418832</v>
      </c>
      <c r="C83" s="32">
        <v>4294870.520114014</v>
      </c>
      <c r="D83" s="33">
        <v>219.95317773195555</v>
      </c>
      <c r="E83" s="32">
        <v>975809.1842913107</v>
      </c>
      <c r="F83" s="32">
        <v>541548.5706504614</v>
      </c>
      <c r="G83" s="6"/>
      <c r="H83" s="12" t="s">
        <v>96</v>
      </c>
      <c r="I83" s="12">
        <v>0.01619578773442898</v>
      </c>
      <c r="J83" s="12">
        <v>0.0375004935644192</v>
      </c>
      <c r="K83" s="12">
        <v>0.010332604681665414</v>
      </c>
      <c r="L83" s="12">
        <v>0.0348456596131661</v>
      </c>
      <c r="M83" s="12">
        <v>0.036038962663446306</v>
      </c>
      <c r="N83" s="13"/>
      <c r="O83" s="37" t="s">
        <v>96</v>
      </c>
      <c r="P83" s="32">
        <v>20413315.390399963</v>
      </c>
      <c r="Q83" s="32">
        <v>4139632.266928982</v>
      </c>
      <c r="R83" s="33">
        <v>217.70373114035863</v>
      </c>
      <c r="S83" s="32">
        <v>942951.4200756046</v>
      </c>
      <c r="T83" s="32">
        <v>522710.62205831497</v>
      </c>
      <c r="V83" s="82"/>
      <c r="W83" s="82"/>
      <c r="X83" s="83"/>
      <c r="Y83" s="82"/>
      <c r="Z83" s="82"/>
      <c r="AB83" s="60"/>
      <c r="AC83" s="60"/>
      <c r="AD83" s="60"/>
      <c r="AE83" s="60"/>
      <c r="AF83" s="60"/>
    </row>
    <row r="84" spans="1:32" ht="15">
      <c r="A84" s="37" t="s">
        <v>97</v>
      </c>
      <c r="B84" s="32">
        <v>34170753.98278678</v>
      </c>
      <c r="C84" s="32">
        <v>8404657.017175695</v>
      </c>
      <c r="D84" s="33">
        <v>448.20816463313594</v>
      </c>
      <c r="E84" s="32">
        <v>1642965.057285483</v>
      </c>
      <c r="F84" s="32">
        <v>1022844.6842869832</v>
      </c>
      <c r="G84" s="6"/>
      <c r="H84" s="12" t="s">
        <v>97</v>
      </c>
      <c r="I84" s="12">
        <v>0.0574725696152103</v>
      </c>
      <c r="J84" s="12">
        <v>0.07964264972267032</v>
      </c>
      <c r="K84" s="12">
        <v>0.051371230361725084</v>
      </c>
      <c r="L84" s="12">
        <v>0.07687997926662304</v>
      </c>
      <c r="M84" s="12">
        <v>0.07812175300564173</v>
      </c>
      <c r="N84" s="13"/>
      <c r="O84" s="37" t="s">
        <v>97</v>
      </c>
      <c r="P84" s="32">
        <v>32313607.903059583</v>
      </c>
      <c r="Q84" s="32">
        <v>7784665.619994368</v>
      </c>
      <c r="R84" s="33">
        <v>426.30818847775544</v>
      </c>
      <c r="S84" s="32">
        <v>1525671.4665680528</v>
      </c>
      <c r="T84" s="32">
        <v>948728.361556054</v>
      </c>
      <c r="V84" s="82"/>
      <c r="W84" s="82"/>
      <c r="X84" s="83"/>
      <c r="Y84" s="82"/>
      <c r="Z84" s="82"/>
      <c r="AB84" s="60"/>
      <c r="AC84" s="60"/>
      <c r="AD84" s="60"/>
      <c r="AE84" s="60"/>
      <c r="AF84" s="60"/>
    </row>
    <row r="85" spans="1:32" ht="15">
      <c r="A85" s="37" t="s">
        <v>98</v>
      </c>
      <c r="B85" s="32">
        <v>130480378.10366316</v>
      </c>
      <c r="C85" s="32">
        <v>26939220.314059082</v>
      </c>
      <c r="D85" s="33">
        <v>1381.1510224671442</v>
      </c>
      <c r="E85" s="32">
        <v>6233844.73744382</v>
      </c>
      <c r="F85" s="32">
        <v>3897029.3846514854</v>
      </c>
      <c r="G85" s="6"/>
      <c r="H85" s="12" t="s">
        <v>98</v>
      </c>
      <c r="I85" s="12">
        <v>-0.0035343793158252312</v>
      </c>
      <c r="J85" s="12">
        <v>0.017356680433305627</v>
      </c>
      <c r="K85" s="12">
        <v>-0.009283724481762512</v>
      </c>
      <c r="L85" s="12">
        <v>0.014753391979466901</v>
      </c>
      <c r="M85" s="12">
        <v>0.015923526198692972</v>
      </c>
      <c r="N85" s="13"/>
      <c r="O85" s="37" t="s">
        <v>98</v>
      </c>
      <c r="P85" s="32">
        <v>130943180.97404619</v>
      </c>
      <c r="Q85" s="32">
        <v>26479621.977402568</v>
      </c>
      <c r="R85" s="33">
        <v>1394.0934015085932</v>
      </c>
      <c r="S85" s="32">
        <v>6143211.52973289</v>
      </c>
      <c r="T85" s="32">
        <v>3835947.5729763834</v>
      </c>
      <c r="V85" s="82"/>
      <c r="W85" s="82"/>
      <c r="X85" s="83"/>
      <c r="Y85" s="82"/>
      <c r="Z85" s="82"/>
      <c r="AB85" s="60"/>
      <c r="AC85" s="60"/>
      <c r="AD85" s="60"/>
      <c r="AE85" s="60"/>
      <c r="AF85" s="60"/>
    </row>
    <row r="86" spans="1:32" ht="15">
      <c r="A86" s="37" t="s">
        <v>99</v>
      </c>
      <c r="B86" s="32">
        <v>93377530.20853013</v>
      </c>
      <c r="C86" s="32">
        <v>22018494.036531847</v>
      </c>
      <c r="D86" s="33">
        <v>1160.2539197943715</v>
      </c>
      <c r="E86" s="32">
        <v>4376950.395462865</v>
      </c>
      <c r="F86" s="32">
        <v>2795976.0200258624</v>
      </c>
      <c r="G86" s="6"/>
      <c r="H86" s="12" t="s">
        <v>99</v>
      </c>
      <c r="I86" s="12">
        <v>0.015449300492729634</v>
      </c>
      <c r="J86" s="12">
        <v>0.03673835609932552</v>
      </c>
      <c r="K86" s="12">
        <v>0.009590424475477866</v>
      </c>
      <c r="L86" s="12">
        <v>0.03408547236248749</v>
      </c>
      <c r="M86" s="12">
        <v>0.035277898824305876</v>
      </c>
      <c r="N86" s="13"/>
      <c r="O86" s="37" t="s">
        <v>99</v>
      </c>
      <c r="P86" s="32">
        <v>91956861.03010781</v>
      </c>
      <c r="Q86" s="32">
        <v>21238236.15379226</v>
      </c>
      <c r="R86" s="33">
        <v>1149.2322942713818</v>
      </c>
      <c r="S86" s="32">
        <v>4232677.5807644</v>
      </c>
      <c r="T86" s="32">
        <v>2700700.964640567</v>
      </c>
      <c r="V86" s="82"/>
      <c r="W86" s="82"/>
      <c r="X86" s="83"/>
      <c r="Y86" s="82"/>
      <c r="Z86" s="82"/>
      <c r="AB86" s="60"/>
      <c r="AC86" s="60"/>
      <c r="AD86" s="60"/>
      <c r="AE86" s="60"/>
      <c r="AF86" s="60"/>
    </row>
    <row r="87" spans="1:32" ht="15">
      <c r="A87" s="37" t="s">
        <v>100</v>
      </c>
      <c r="B87" s="32">
        <f>ROUNDUP(143835800.462392,0)</f>
        <v>143835801</v>
      </c>
      <c r="C87" s="32">
        <v>28003400.53184669</v>
      </c>
      <c r="D87" s="33">
        <v>1401.0917748422353</v>
      </c>
      <c r="E87" s="32">
        <v>6424335.4139102455</v>
      </c>
      <c r="F87" s="32">
        <v>2603011.6831528945</v>
      </c>
      <c r="G87" s="6"/>
      <c r="H87" s="12" t="s">
        <v>100</v>
      </c>
      <c r="I87" s="12">
        <v>0.030898838217277236</v>
      </c>
      <c r="J87" s="12">
        <v>0.05251179583213106</v>
      </c>
      <c r="K87" s="12">
        <v>0.024950822421201835</v>
      </c>
      <c r="L87" s="12">
        <v>0.04981854983658485</v>
      </c>
      <c r="M87" s="12">
        <v>0.051029118452419864</v>
      </c>
      <c r="N87" s="13"/>
      <c r="O87" s="37" t="s">
        <v>100</v>
      </c>
      <c r="P87" s="32">
        <v>139524650.84850168</v>
      </c>
      <c r="Q87" s="32">
        <v>26606258.13671456</v>
      </c>
      <c r="R87" s="33">
        <v>1366.9843900729697</v>
      </c>
      <c r="S87" s="32">
        <v>6119472.183940986</v>
      </c>
      <c r="T87" s="32">
        <v>2476631.3677262147</v>
      </c>
      <c r="V87" s="82"/>
      <c r="W87" s="82"/>
      <c r="X87" s="83"/>
      <c r="Y87" s="82"/>
      <c r="Z87" s="82"/>
      <c r="AB87" s="60"/>
      <c r="AC87" s="60"/>
      <c r="AD87" s="60"/>
      <c r="AE87" s="60"/>
      <c r="AF87" s="60"/>
    </row>
    <row r="88" spans="1:32" ht="15">
      <c r="A88" s="37" t="s">
        <v>101</v>
      </c>
      <c r="B88" s="32">
        <v>199097800.03467482</v>
      </c>
      <c r="C88" s="32">
        <v>35831186.387700565</v>
      </c>
      <c r="D88" s="33">
        <v>1750.6449608359308</v>
      </c>
      <c r="E88" s="32">
        <v>9321854.233836258</v>
      </c>
      <c r="F88" s="32">
        <v>5954291.696263347</v>
      </c>
      <c r="G88" s="6"/>
      <c r="H88" s="12" t="s">
        <v>101</v>
      </c>
      <c r="I88" s="12">
        <v>0.0425413275804396</v>
      </c>
      <c r="J88" s="12">
        <v>0.06439837183096486</v>
      </c>
      <c r="K88" s="12">
        <v>0.03652613767564472</v>
      </c>
      <c r="L88" s="12">
        <v>0.061674709574682796</v>
      </c>
      <c r="M88" s="12">
        <v>0.06289894978632371</v>
      </c>
      <c r="N88" s="13"/>
      <c r="O88" s="37" t="s">
        <v>101</v>
      </c>
      <c r="P88" s="32">
        <v>190973532.4322795</v>
      </c>
      <c r="Q88" s="32">
        <v>33663323.18421739</v>
      </c>
      <c r="R88" s="33">
        <v>1688.9539946977698</v>
      </c>
      <c r="S88" s="32">
        <v>8780329.935117964</v>
      </c>
      <c r="T88" s="32">
        <v>5601935.816627109</v>
      </c>
      <c r="V88" s="82"/>
      <c r="W88" s="82"/>
      <c r="X88" s="83"/>
      <c r="Y88" s="82"/>
      <c r="Z88" s="82"/>
      <c r="AB88" s="60"/>
      <c r="AC88" s="60"/>
      <c r="AD88" s="60"/>
      <c r="AE88" s="60"/>
      <c r="AF88" s="60"/>
    </row>
    <row r="89" spans="1:32" ht="15">
      <c r="A89" s="37" t="s">
        <v>102</v>
      </c>
      <c r="B89" s="32">
        <v>33544468.775715325</v>
      </c>
      <c r="C89" s="32">
        <v>7871370.34057542</v>
      </c>
      <c r="D89" s="33">
        <v>420.48231843145277</v>
      </c>
      <c r="E89" s="32">
        <v>1427651.7693526936</v>
      </c>
      <c r="F89" s="32">
        <v>409813.83550988365</v>
      </c>
      <c r="G89" s="6"/>
      <c r="H89" s="12" t="s">
        <v>102</v>
      </c>
      <c r="I89" s="12">
        <v>0.01328988456397906</v>
      </c>
      <c r="J89" s="12">
        <v>0.0345336676732062</v>
      </c>
      <c r="K89" s="12">
        <v>0.00744346781002081</v>
      </c>
      <c r="L89" s="12">
        <v>0.03188642545820031</v>
      </c>
      <c r="M89" s="12">
        <v>0.033076316151177565</v>
      </c>
      <c r="N89" s="13"/>
      <c r="O89" s="37" t="s">
        <v>102</v>
      </c>
      <c r="P89" s="32">
        <v>33104513.611274812</v>
      </c>
      <c r="Q89" s="32">
        <v>7608616.893328473</v>
      </c>
      <c r="R89" s="33">
        <v>417.3755966133729</v>
      </c>
      <c r="S89" s="32">
        <v>1383535.7594889933</v>
      </c>
      <c r="T89" s="32">
        <v>396692.7022745845</v>
      </c>
      <c r="V89" s="82"/>
      <c r="W89" s="82"/>
      <c r="X89" s="83"/>
      <c r="Y89" s="82"/>
      <c r="Z89" s="82"/>
      <c r="AB89" s="60"/>
      <c r="AC89" s="60"/>
      <c r="AD89" s="60"/>
      <c r="AE89" s="60"/>
      <c r="AF89" s="60"/>
    </row>
    <row r="90" spans="1:32" ht="15">
      <c r="A90" s="37" t="s">
        <v>103</v>
      </c>
      <c r="B90" s="32">
        <v>295680160.6524792</v>
      </c>
      <c r="C90" s="32">
        <v>68056014.97857207</v>
      </c>
      <c r="D90" s="33">
        <v>3013.4909195900877</v>
      </c>
      <c r="E90" s="32">
        <v>12703205.474865263</v>
      </c>
      <c r="F90" s="32">
        <v>10253611.23292958</v>
      </c>
      <c r="G90" s="6"/>
      <c r="H90" s="12" t="s">
        <v>103</v>
      </c>
      <c r="I90" s="12">
        <v>0.03958660909607947</v>
      </c>
      <c r="J90" s="12">
        <v>0.06138170720504443</v>
      </c>
      <c r="K90" s="12">
        <v>0.03358846714164221</v>
      </c>
      <c r="L90" s="12">
        <v>0.058665764216095484</v>
      </c>
      <c r="M90" s="12">
        <v>0.05988653474736405</v>
      </c>
      <c r="N90" s="14"/>
      <c r="O90" s="37" t="s">
        <v>103</v>
      </c>
      <c r="P90" s="32">
        <v>284420901.6020061</v>
      </c>
      <c r="Q90" s="32">
        <v>64120207.19462483</v>
      </c>
      <c r="R90" s="33">
        <v>2915.5616721651377</v>
      </c>
      <c r="S90" s="32">
        <v>11999259.732623484</v>
      </c>
      <c r="T90" s="32">
        <v>9674253.702424519</v>
      </c>
      <c r="V90" s="82"/>
      <c r="W90" s="82"/>
      <c r="X90" s="83"/>
      <c r="Y90" s="82"/>
      <c r="Z90" s="82"/>
      <c r="AB90" s="60"/>
      <c r="AC90" s="60"/>
      <c r="AD90" s="60"/>
      <c r="AE90" s="60"/>
      <c r="AF90" s="60"/>
    </row>
    <row r="91" spans="1:32" ht="15">
      <c r="A91" s="37" t="s">
        <v>104</v>
      </c>
      <c r="B91" s="32">
        <v>785404922.01717</v>
      </c>
      <c r="C91" s="32">
        <v>207311936.68350202</v>
      </c>
      <c r="D91" s="33">
        <v>7288.184361763063</v>
      </c>
      <c r="E91" s="32">
        <v>30144904.120616473</v>
      </c>
      <c r="F91" s="32">
        <v>25045640.58167465</v>
      </c>
      <c r="G91" s="6"/>
      <c r="H91" s="12" t="s">
        <v>104</v>
      </c>
      <c r="I91" s="12">
        <v>0.027059669413146192</v>
      </c>
      <c r="J91" s="12">
        <v>0.04859213824523789</v>
      </c>
      <c r="K91" s="12">
        <v>0.021133804613700624</v>
      </c>
      <c r="L91" s="12">
        <v>0.04590892216302955</v>
      </c>
      <c r="M91" s="12">
        <v>0.047114982502113545</v>
      </c>
      <c r="N91" s="13"/>
      <c r="O91" s="37" t="s">
        <v>104</v>
      </c>
      <c r="P91" s="32">
        <v>764712066.3066676</v>
      </c>
      <c r="Q91" s="32">
        <v>197705026.69458053</v>
      </c>
      <c r="R91" s="33">
        <v>7137.345104856473</v>
      </c>
      <c r="S91" s="32">
        <v>28821729.580692574</v>
      </c>
      <c r="T91" s="32">
        <v>23918710.934521556</v>
      </c>
      <c r="V91" s="82"/>
      <c r="W91" s="82"/>
      <c r="X91" s="83"/>
      <c r="Y91" s="82"/>
      <c r="Z91" s="82"/>
      <c r="AB91" s="60"/>
      <c r="AC91" s="60"/>
      <c r="AD91" s="60"/>
      <c r="AE91" s="60"/>
      <c r="AF91" s="60"/>
    </row>
    <row r="92" spans="1:32" ht="15">
      <c r="A92" s="37" t="s">
        <v>105</v>
      </c>
      <c r="B92" s="32">
        <v>77532198.16246001</v>
      </c>
      <c r="C92" s="32">
        <v>15280975.106912738</v>
      </c>
      <c r="D92" s="33">
        <v>819.9514600779326</v>
      </c>
      <c r="E92" s="32">
        <v>3763152.3733614758</v>
      </c>
      <c r="F92" s="32">
        <v>1513005.3294642407</v>
      </c>
      <c r="G92" s="6"/>
      <c r="H92" s="12" t="s">
        <v>105</v>
      </c>
      <c r="I92" s="12">
        <v>0.020957576550106216</v>
      </c>
      <c r="J92" s="12">
        <v>0.04236211403770307</v>
      </c>
      <c r="K92" s="12">
        <v>0.015066919225335651</v>
      </c>
      <c r="L92" s="12">
        <v>0.03969483980794353</v>
      </c>
      <c r="M92" s="12">
        <v>0.040893734553433925</v>
      </c>
      <c r="N92" s="13"/>
      <c r="O92" s="37" t="s">
        <v>105</v>
      </c>
      <c r="P92" s="32">
        <v>75940665.84475258</v>
      </c>
      <c r="Q92" s="32">
        <v>14659948.688772097</v>
      </c>
      <c r="R92" s="33">
        <v>807.780693615443</v>
      </c>
      <c r="S92" s="32">
        <v>3619477.7825930347</v>
      </c>
      <c r="T92" s="32">
        <v>1453563.6820922482</v>
      </c>
      <c r="V92" s="82"/>
      <c r="W92" s="82"/>
      <c r="X92" s="83"/>
      <c r="Y92" s="82"/>
      <c r="Z92" s="82"/>
      <c r="AB92" s="60"/>
      <c r="AC92" s="60"/>
      <c r="AD92" s="60"/>
      <c r="AE92" s="60"/>
      <c r="AF92" s="60"/>
    </row>
    <row r="93" spans="1:32" ht="15">
      <c r="A93" s="37" t="s">
        <v>106</v>
      </c>
      <c r="B93" s="32">
        <v>61576320.23240208</v>
      </c>
      <c r="C93" s="32">
        <v>12586971.345142424</v>
      </c>
      <c r="D93" s="33">
        <v>627.8504945549057</v>
      </c>
      <c r="E93" s="32">
        <v>2744933.812816903</v>
      </c>
      <c r="F93" s="32">
        <v>1815335.430812007</v>
      </c>
      <c r="G93" s="6"/>
      <c r="H93" s="12" t="s">
        <v>106</v>
      </c>
      <c r="I93" s="12">
        <v>0.025059061546661043</v>
      </c>
      <c r="J93" s="12">
        <v>0.04654958731759118</v>
      </c>
      <c r="K93" s="12">
        <v>0.01914473972966002</v>
      </c>
      <c r="L93" s="12">
        <v>0.04387159786764383</v>
      </c>
      <c r="M93" s="12">
        <v>0.04507530892374678</v>
      </c>
      <c r="N93" s="13"/>
      <c r="O93" s="37" t="s">
        <v>106</v>
      </c>
      <c r="P93" s="32">
        <v>60070997.41110781</v>
      </c>
      <c r="Q93" s="32">
        <v>12027114.145067949</v>
      </c>
      <c r="R93" s="33">
        <v>616.0562578397356</v>
      </c>
      <c r="S93" s="32">
        <v>2629570.3594427546</v>
      </c>
      <c r="T93" s="32">
        <v>1737037.910388965</v>
      </c>
      <c r="V93" s="82"/>
      <c r="W93" s="82"/>
      <c r="X93" s="83"/>
      <c r="Y93" s="82"/>
      <c r="Z93" s="82"/>
      <c r="AB93" s="60"/>
      <c r="AC93" s="60"/>
      <c r="AD93" s="60"/>
      <c r="AE93" s="60"/>
      <c r="AF93" s="60"/>
    </row>
    <row r="94" spans="1:32" ht="15">
      <c r="A94" s="37" t="s">
        <v>107</v>
      </c>
      <c r="B94" s="32">
        <v>19610121.08749893</v>
      </c>
      <c r="C94" s="32">
        <v>3364926.878693766</v>
      </c>
      <c r="D94" s="33">
        <v>167.46079043321248</v>
      </c>
      <c r="E94" s="32">
        <v>937170.0557508091</v>
      </c>
      <c r="F94" s="32">
        <v>861163.1056158699</v>
      </c>
      <c r="G94" s="6"/>
      <c r="H94" s="12" t="s">
        <v>107</v>
      </c>
      <c r="I94" s="12">
        <v>0.03485090357543941</v>
      </c>
      <c r="J94" s="12">
        <v>0.05654671686721402</v>
      </c>
      <c r="K94" s="12">
        <v>0.02888008539924103</v>
      </c>
      <c r="L94" s="12">
        <v>0.05384314601358753</v>
      </c>
      <c r="M94" s="12">
        <v>0.05505835547885707</v>
      </c>
      <c r="N94" s="13"/>
      <c r="O94" s="37" t="s">
        <v>107</v>
      </c>
      <c r="P94" s="32">
        <v>18949706.68696853</v>
      </c>
      <c r="Q94" s="32">
        <v>3184834.9201928074</v>
      </c>
      <c r="R94" s="33">
        <v>162.76026021849952</v>
      </c>
      <c r="S94" s="32">
        <v>889287.9925213518</v>
      </c>
      <c r="T94" s="32">
        <v>816223.1985974043</v>
      </c>
      <c r="V94" s="82"/>
      <c r="W94" s="82"/>
      <c r="X94" s="83"/>
      <c r="Y94" s="82"/>
      <c r="Z94" s="82"/>
      <c r="AB94" s="60"/>
      <c r="AC94" s="60"/>
      <c r="AD94" s="60"/>
      <c r="AE94" s="60"/>
      <c r="AF94" s="60"/>
    </row>
    <row r="95" spans="1:32" ht="15">
      <c r="A95" s="37" t="s">
        <v>108</v>
      </c>
      <c r="B95" s="32">
        <v>12584488.829991551</v>
      </c>
      <c r="C95" s="32">
        <v>2483487.1848656368</v>
      </c>
      <c r="D95" s="33">
        <v>121.28528912503158</v>
      </c>
      <c r="E95" s="32">
        <v>724048.9397811529</v>
      </c>
      <c r="F95" s="32">
        <v>325121.4671970077</v>
      </c>
      <c r="G95" s="6"/>
      <c r="H95" s="12" t="s">
        <v>108</v>
      </c>
      <c r="I95" s="12">
        <v>0.024733380956206252</v>
      </c>
      <c r="J95" s="12">
        <v>0.046217078781914056</v>
      </c>
      <c r="K95" s="12">
        <v>0.01882093823075648</v>
      </c>
      <c r="L95" s="12">
        <v>0.04353994017970608</v>
      </c>
      <c r="M95" s="12">
        <v>0.04474326879411139</v>
      </c>
      <c r="N95" s="13"/>
      <c r="O95" s="37" t="s">
        <v>108</v>
      </c>
      <c r="P95" s="32">
        <v>12280744.497899177</v>
      </c>
      <c r="Q95" s="32">
        <v>2373778.0956100454</v>
      </c>
      <c r="R95" s="33">
        <v>119.044755141812</v>
      </c>
      <c r="S95" s="32">
        <v>693839.2215792581</v>
      </c>
      <c r="T95" s="32">
        <v>311197.4749282445</v>
      </c>
      <c r="V95" s="82"/>
      <c r="W95" s="82"/>
      <c r="X95" s="83"/>
      <c r="Y95" s="82"/>
      <c r="Z95" s="82"/>
      <c r="AB95" s="60"/>
      <c r="AC95" s="60"/>
      <c r="AD95" s="60"/>
      <c r="AE95" s="60"/>
      <c r="AF95" s="60"/>
    </row>
    <row r="96" spans="1:32" ht="15">
      <c r="A96" s="37" t="s">
        <v>109</v>
      </c>
      <c r="B96" s="32">
        <v>48334002.32105033</v>
      </c>
      <c r="C96" s="32">
        <v>11810191.96626706</v>
      </c>
      <c r="D96" s="33">
        <v>603.5549730404329</v>
      </c>
      <c r="E96" s="32">
        <v>2104192.146502588</v>
      </c>
      <c r="F96" s="32">
        <v>1450814.5584123586</v>
      </c>
      <c r="G96" s="6"/>
      <c r="H96" s="12" t="s">
        <v>109</v>
      </c>
      <c r="I96" s="12">
        <v>0.06911056074812261</v>
      </c>
      <c r="J96" s="12">
        <v>0.09152463318514292</v>
      </c>
      <c r="K96" s="12">
        <v>0.06294207333952584</v>
      </c>
      <c r="L96" s="12">
        <v>0.08873155822008605</v>
      </c>
      <c r="M96" s="12">
        <v>0.0899869982727084</v>
      </c>
      <c r="N96" s="13"/>
      <c r="O96" s="37" t="s">
        <v>109</v>
      </c>
      <c r="P96" s="32">
        <v>45209545.29457463</v>
      </c>
      <c r="Q96" s="32">
        <v>10819904.202990012</v>
      </c>
      <c r="R96" s="33">
        <v>567.81548889508</v>
      </c>
      <c r="S96" s="32">
        <v>1932700.6098203203</v>
      </c>
      <c r="T96" s="32">
        <v>1331038.4075327963</v>
      </c>
      <c r="V96" s="82"/>
      <c r="W96" s="82"/>
      <c r="X96" s="83"/>
      <c r="Y96" s="82"/>
      <c r="Z96" s="82"/>
      <c r="AB96" s="60"/>
      <c r="AC96" s="60"/>
      <c r="AD96" s="60"/>
      <c r="AE96" s="60"/>
      <c r="AF96" s="60"/>
    </row>
    <row r="97" spans="1:32" ht="15">
      <c r="A97" s="37" t="s">
        <v>110</v>
      </c>
      <c r="B97" s="32">
        <v>67128884.48951927</v>
      </c>
      <c r="C97" s="32">
        <v>14309497.185262084</v>
      </c>
      <c r="D97" s="33">
        <v>737.749261300148</v>
      </c>
      <c r="E97" s="32">
        <v>3412261.3156163343</v>
      </c>
      <c r="F97" s="32">
        <v>2534123.661514023</v>
      </c>
      <c r="G97" s="6"/>
      <c r="H97" s="12" t="s">
        <v>110</v>
      </c>
      <c r="I97" s="12">
        <v>0.05422053956442485</v>
      </c>
      <c r="J97" s="12">
        <v>0.07632244034618929</v>
      </c>
      <c r="K97" s="12">
        <v>0.0481379636710233</v>
      </c>
      <c r="L97" s="12">
        <v>0.07356826589051302</v>
      </c>
      <c r="M97" s="12">
        <v>0.07480622082076804</v>
      </c>
      <c r="N97" s="13"/>
      <c r="O97" s="37" t="s">
        <v>110</v>
      </c>
      <c r="P97" s="32">
        <v>63676320.05847192</v>
      </c>
      <c r="Q97" s="32">
        <v>13294805.207870204</v>
      </c>
      <c r="R97" s="33">
        <v>703.8665584788451</v>
      </c>
      <c r="S97" s="32">
        <v>3178429.7506091995</v>
      </c>
      <c r="T97" s="32">
        <v>2357749.3434852445</v>
      </c>
      <c r="V97" s="82"/>
      <c r="W97" s="82"/>
      <c r="X97" s="83"/>
      <c r="Y97" s="82"/>
      <c r="Z97" s="82"/>
      <c r="AB97" s="60"/>
      <c r="AC97" s="60"/>
      <c r="AD97" s="60"/>
      <c r="AE97" s="60"/>
      <c r="AF97" s="60"/>
    </row>
    <row r="98" spans="1:32" ht="15">
      <c r="A98" s="37" t="s">
        <v>111</v>
      </c>
      <c r="B98" s="32">
        <v>27694277.810588926</v>
      </c>
      <c r="C98" s="32">
        <v>6198940.448338224</v>
      </c>
      <c r="D98" s="33">
        <v>284.2549282296612</v>
      </c>
      <c r="E98" s="32">
        <v>1550925.3943696038</v>
      </c>
      <c r="F98" s="32">
        <v>821882.5167452717</v>
      </c>
      <c r="G98" s="6"/>
      <c r="H98" s="12" t="s">
        <v>111</v>
      </c>
      <c r="I98" s="12">
        <v>0.045154945178228045</v>
      </c>
      <c r="J98" s="12">
        <v>0.06706678433613722</v>
      </c>
      <c r="K98" s="12">
        <v>0.0391246753856882</v>
      </c>
      <c r="L98" s="12">
        <v>0.06433629394612561</v>
      </c>
      <c r="M98" s="12">
        <v>0.06556360328862643</v>
      </c>
      <c r="N98" s="13"/>
      <c r="O98" s="37" t="s">
        <v>111</v>
      </c>
      <c r="P98" s="32">
        <v>26497772.352659423</v>
      </c>
      <c r="Q98" s="32">
        <v>5809327.531636007</v>
      </c>
      <c r="R98" s="33">
        <v>273.5522839202671</v>
      </c>
      <c r="S98" s="32">
        <v>1457176.0854075584</v>
      </c>
      <c r="T98" s="32">
        <v>771312.4906000103</v>
      </c>
      <c r="V98" s="82"/>
      <c r="W98" s="82"/>
      <c r="X98" s="83"/>
      <c r="Y98" s="82"/>
      <c r="Z98" s="82"/>
      <c r="AB98" s="60"/>
      <c r="AC98" s="60"/>
      <c r="AD98" s="60"/>
      <c r="AE98" s="60"/>
      <c r="AF98" s="60"/>
    </row>
    <row r="99" spans="1:32" ht="15">
      <c r="A99" s="37" t="s">
        <v>112</v>
      </c>
      <c r="B99" s="32">
        <v>43843551.23156952</v>
      </c>
      <c r="C99" s="32">
        <v>8089076.908126647</v>
      </c>
      <c r="D99" s="33">
        <v>389.12696295426633</v>
      </c>
      <c r="E99" s="32">
        <v>2143423.8484784467</v>
      </c>
      <c r="F99" s="32">
        <v>1286434.9610358041</v>
      </c>
      <c r="G99" s="6"/>
      <c r="H99" s="12" t="s">
        <v>112</v>
      </c>
      <c r="I99" s="12">
        <v>0.003263266853376745</v>
      </c>
      <c r="J99" s="12">
        <v>0.02429684033236068</v>
      </c>
      <c r="K99" s="12">
        <v>-0.002525298947303689</v>
      </c>
      <c r="L99" s="12">
        <v>0.021675792877690947</v>
      </c>
      <c r="M99" s="12">
        <v>0.02285390946803756</v>
      </c>
      <c r="N99" s="13"/>
      <c r="O99" s="37" t="s">
        <v>112</v>
      </c>
      <c r="P99" s="32">
        <v>43700943.39153862</v>
      </c>
      <c r="Q99" s="32">
        <v>7897199.903010467</v>
      </c>
      <c r="R99" s="33">
        <v>390.11211266170136</v>
      </c>
      <c r="S99" s="32">
        <v>2097949.137505938</v>
      </c>
      <c r="T99" s="32">
        <v>1257691.786801547</v>
      </c>
      <c r="V99" s="82"/>
      <c r="W99" s="82"/>
      <c r="X99" s="83"/>
      <c r="Y99" s="82"/>
      <c r="Z99" s="82"/>
      <c r="AB99" s="60"/>
      <c r="AC99" s="60"/>
      <c r="AD99" s="60"/>
      <c r="AE99" s="60"/>
      <c r="AF99" s="60"/>
    </row>
    <row r="100" spans="1:32" ht="15">
      <c r="A100" s="37" t="s">
        <v>113</v>
      </c>
      <c r="B100" s="32">
        <v>73270448.58423789</v>
      </c>
      <c r="C100" s="32">
        <v>14039132.750181664</v>
      </c>
      <c r="D100" s="33">
        <v>656.8025894919226</v>
      </c>
      <c r="E100" s="32">
        <v>3983899.774954098</v>
      </c>
      <c r="F100" s="32">
        <v>2138623.0627267337</v>
      </c>
      <c r="G100" s="6"/>
      <c r="H100" s="12" t="s">
        <v>113</v>
      </c>
      <c r="I100" s="12">
        <v>0.029349845540769248</v>
      </c>
      <c r="J100" s="12">
        <v>0.05093032827853383</v>
      </c>
      <c r="K100" s="12">
        <v>0.023410767025993318</v>
      </c>
      <c r="L100" s="12">
        <v>0.048241129060584864</v>
      </c>
      <c r="M100" s="12">
        <v>0.04944987871819517</v>
      </c>
      <c r="N100" s="13"/>
      <c r="O100" s="37" t="s">
        <v>113</v>
      </c>
      <c r="P100" s="32">
        <v>71181288.75391752</v>
      </c>
      <c r="Q100" s="32">
        <v>13358766.392419495</v>
      </c>
      <c r="R100" s="33">
        <v>641.7780725529934</v>
      </c>
      <c r="S100" s="32">
        <v>3800556.6319692098</v>
      </c>
      <c r="T100" s="32">
        <v>2037851.5506989833</v>
      </c>
      <c r="V100" s="82"/>
      <c r="W100" s="82"/>
      <c r="X100" s="83"/>
      <c r="Y100" s="82"/>
      <c r="Z100" s="82"/>
      <c r="AB100" s="60"/>
      <c r="AC100" s="60"/>
      <c r="AD100" s="60"/>
      <c r="AE100" s="60"/>
      <c r="AF100" s="60"/>
    </row>
    <row r="101" spans="1:32" ht="15">
      <c r="A101" s="37" t="s">
        <v>114</v>
      </c>
      <c r="B101" s="32">
        <v>3073818.38446644</v>
      </c>
      <c r="C101" s="32">
        <v>540197.8269219392</v>
      </c>
      <c r="D101" s="33">
        <v>29.842525883433453</v>
      </c>
      <c r="E101" s="32">
        <v>161194.44887384019</v>
      </c>
      <c r="F101" s="32">
        <v>104855.07838042772</v>
      </c>
      <c r="G101" s="6"/>
      <c r="H101" s="12" t="s">
        <v>114</v>
      </c>
      <c r="I101" s="12">
        <v>0.033729405207749696</v>
      </c>
      <c r="J101" s="12">
        <v>0.05540170610840778</v>
      </c>
      <c r="K101" s="12">
        <v>0.027765057782860092</v>
      </c>
      <c r="L101" s="12">
        <v>0.05270106519404916</v>
      </c>
      <c r="M101" s="12">
        <v>0.05391495770107202</v>
      </c>
      <c r="N101" s="13"/>
      <c r="O101" s="37" t="s">
        <v>114</v>
      </c>
      <c r="P101" s="32">
        <v>2973523.215051323</v>
      </c>
      <c r="Q101" s="32">
        <v>511840.96424650995</v>
      </c>
      <c r="R101" s="33">
        <v>29.036330489587826</v>
      </c>
      <c r="S101" s="32">
        <v>153124.61837789294</v>
      </c>
      <c r="T101" s="32">
        <v>99491.0240283053</v>
      </c>
      <c r="V101" s="82"/>
      <c r="W101" s="82"/>
      <c r="X101" s="83"/>
      <c r="Y101" s="82"/>
      <c r="Z101" s="82"/>
      <c r="AB101" s="60"/>
      <c r="AC101" s="60"/>
      <c r="AD101" s="60"/>
      <c r="AE101" s="60"/>
      <c r="AF101" s="60"/>
    </row>
    <row r="102" spans="1:32" ht="15">
      <c r="A102" s="37" t="s">
        <v>115</v>
      </c>
      <c r="B102" s="32">
        <v>82664173.57002427</v>
      </c>
      <c r="C102" s="32">
        <v>16321224.002105338</v>
      </c>
      <c r="D102" s="33">
        <v>810.019429806244</v>
      </c>
      <c r="E102" s="32">
        <v>4103329.5420009326</v>
      </c>
      <c r="F102" s="32">
        <v>3348302.42661699</v>
      </c>
      <c r="G102" s="6"/>
      <c r="H102" s="12" t="s">
        <v>115</v>
      </c>
      <c r="I102" s="12">
        <v>0.023114914819154286</v>
      </c>
      <c r="J102" s="12">
        <v>0.04456468124565505</v>
      </c>
      <c r="K102" s="12">
        <v>0.017211810218640933</v>
      </c>
      <c r="L102" s="12">
        <v>0.04189177092199481</v>
      </c>
      <c r="M102" s="12">
        <v>0.04309319899656194</v>
      </c>
      <c r="N102" s="13"/>
      <c r="O102" s="37" t="s">
        <v>115</v>
      </c>
      <c r="P102" s="32">
        <v>80796567.78792633</v>
      </c>
      <c r="Q102" s="32">
        <v>15624905.087392097</v>
      </c>
      <c r="R102" s="33">
        <v>796.3134341038937</v>
      </c>
      <c r="S102" s="32">
        <v>3938345.2835699036</v>
      </c>
      <c r="T102" s="32">
        <v>3209974.362634135</v>
      </c>
      <c r="V102" s="82"/>
      <c r="W102" s="82"/>
      <c r="X102" s="83"/>
      <c r="Y102" s="82"/>
      <c r="Z102" s="82"/>
      <c r="AB102" s="60"/>
      <c r="AC102" s="60"/>
      <c r="AD102" s="60"/>
      <c r="AE102" s="60"/>
      <c r="AF102" s="60"/>
    </row>
    <row r="103" spans="1:32" ht="15">
      <c r="A103" s="37" t="s">
        <v>116</v>
      </c>
      <c r="B103" s="32">
        <v>9268855.784106262</v>
      </c>
      <c r="C103" s="32">
        <v>1767043.390830625</v>
      </c>
      <c r="D103" s="33">
        <v>95.54367219809801</v>
      </c>
      <c r="E103" s="32">
        <v>333654.9839934284</v>
      </c>
      <c r="F103" s="32">
        <v>195561.89905802408</v>
      </c>
      <c r="G103" s="6"/>
      <c r="H103" s="12" t="s">
        <v>116</v>
      </c>
      <c r="I103" s="12">
        <v>0.032664838163925625</v>
      </c>
      <c r="J103" s="12">
        <v>0.05431482024769951</v>
      </c>
      <c r="K103" s="12">
        <v>0.026706633011543968</v>
      </c>
      <c r="L103" s="12">
        <v>0.05161696053826792</v>
      </c>
      <c r="M103" s="12">
        <v>0.05282960294061989</v>
      </c>
      <c r="N103" s="13"/>
      <c r="O103" s="37" t="s">
        <v>116</v>
      </c>
      <c r="P103" s="32">
        <v>8975667.071792873</v>
      </c>
      <c r="Q103" s="32">
        <v>1676011.146666304</v>
      </c>
      <c r="R103" s="33">
        <v>93.0583957735313</v>
      </c>
      <c r="S103" s="32">
        <v>317278.0551415297</v>
      </c>
      <c r="T103" s="32">
        <v>185748.86051057765</v>
      </c>
      <c r="V103" s="82"/>
      <c r="W103" s="82"/>
      <c r="X103" s="83"/>
      <c r="Y103" s="82"/>
      <c r="Z103" s="82"/>
      <c r="AB103" s="60"/>
      <c r="AC103" s="60"/>
      <c r="AD103" s="60"/>
      <c r="AE103" s="60"/>
      <c r="AF103" s="60"/>
    </row>
    <row r="104" spans="1:32" ht="15">
      <c r="A104" s="37" t="s">
        <v>117</v>
      </c>
      <c r="B104" s="32">
        <v>21655842.08460718</v>
      </c>
      <c r="C104" s="32">
        <v>4578919.876067148</v>
      </c>
      <c r="D104" s="33">
        <v>228.4561140421113</v>
      </c>
      <c r="E104" s="32">
        <v>950971.3005667266</v>
      </c>
      <c r="F104" s="32">
        <v>418995.6501395754</v>
      </c>
      <c r="G104" s="6"/>
      <c r="H104" s="12" t="s">
        <v>117</v>
      </c>
      <c r="I104" s="12">
        <v>0.040082360779432724</v>
      </c>
      <c r="J104" s="12">
        <v>0.061887852401051546</v>
      </c>
      <c r="K104" s="12">
        <v>0.03408135846786431</v>
      </c>
      <c r="L104" s="12">
        <v>0.05917061424987513</v>
      </c>
      <c r="M104" s="12">
        <v>0.06039196693470372</v>
      </c>
      <c r="N104" s="13"/>
      <c r="O104" s="37" t="s">
        <v>117</v>
      </c>
      <c r="P104" s="32">
        <v>20821276.1808386</v>
      </c>
      <c r="Q104" s="32">
        <v>4312055.991330609</v>
      </c>
      <c r="R104" s="33">
        <v>220.9266342259577</v>
      </c>
      <c r="S104" s="32">
        <v>897845.2458674212</v>
      </c>
      <c r="T104" s="32">
        <v>395132.80296791997</v>
      </c>
      <c r="V104" s="82"/>
      <c r="W104" s="82"/>
      <c r="X104" s="83"/>
      <c r="Y104" s="82"/>
      <c r="Z104" s="82"/>
      <c r="AB104" s="60"/>
      <c r="AC104" s="60"/>
      <c r="AD104" s="60"/>
      <c r="AE104" s="60"/>
      <c r="AF104" s="60"/>
    </row>
    <row r="105" spans="1:32" ht="15">
      <c r="A105" s="37" t="s">
        <v>118</v>
      </c>
      <c r="B105" s="32">
        <v>80391382.90396847</v>
      </c>
      <c r="C105" s="32">
        <v>15431498.7201534</v>
      </c>
      <c r="D105" s="33">
        <v>796.1536564080128</v>
      </c>
      <c r="E105" s="32">
        <v>3613298.6306259097</v>
      </c>
      <c r="F105" s="32">
        <v>1219713.5503595886</v>
      </c>
      <c r="G105" s="6"/>
      <c r="H105" s="12" t="s">
        <v>118</v>
      </c>
      <c r="I105" s="12">
        <v>0.0805270452982425</v>
      </c>
      <c r="J105" s="12">
        <v>0.10318046614419041</v>
      </c>
      <c r="K105" s="12">
        <v>0.0742926877693948</v>
      </c>
      <c r="L105" s="12">
        <v>0.10035756536096585</v>
      </c>
      <c r="M105" s="12">
        <v>0.10162641161542596</v>
      </c>
      <c r="N105" s="13"/>
      <c r="O105" s="37" t="s">
        <v>118</v>
      </c>
      <c r="P105" s="32">
        <v>74400158.0097231</v>
      </c>
      <c r="Q105" s="32">
        <v>13988190.684783606</v>
      </c>
      <c r="R105" s="33">
        <v>741.0956673838158</v>
      </c>
      <c r="S105" s="32">
        <v>3283749.523220289</v>
      </c>
      <c r="T105" s="32">
        <v>1107193.4527885907</v>
      </c>
      <c r="V105" s="82"/>
      <c r="W105" s="82"/>
      <c r="X105" s="83"/>
      <c r="Y105" s="82"/>
      <c r="Z105" s="82"/>
      <c r="AB105" s="60"/>
      <c r="AC105" s="60"/>
      <c r="AD105" s="60"/>
      <c r="AE105" s="60"/>
      <c r="AF105" s="60"/>
    </row>
    <row r="106" spans="1:32" ht="15">
      <c r="A106" s="37" t="s">
        <v>119</v>
      </c>
      <c r="B106" s="32">
        <v>570900714.7417203</v>
      </c>
      <c r="C106" s="32">
        <v>152262592.7910478</v>
      </c>
      <c r="D106" s="33">
        <v>6522.321355210347</v>
      </c>
      <c r="E106" s="32">
        <v>25306944.318893418</v>
      </c>
      <c r="F106" s="32">
        <v>9015546.542917645</v>
      </c>
      <c r="G106" s="6"/>
      <c r="H106" s="12" t="s">
        <v>119</v>
      </c>
      <c r="I106" s="12">
        <v>0.05414058547837608</v>
      </c>
      <c r="J106" s="12">
        <v>0.07624081001004868</v>
      </c>
      <c r="K106" s="12">
        <v>0.04805847089907189</v>
      </c>
      <c r="L106" s="12">
        <v>0.07348684443618869</v>
      </c>
      <c r="M106" s="12">
        <v>0.0747247054775928</v>
      </c>
      <c r="N106" s="13"/>
      <c r="O106" s="37" t="s">
        <v>119</v>
      </c>
      <c r="P106" s="32">
        <v>541579294.6465881</v>
      </c>
      <c r="Q106" s="32">
        <v>141476323.3050289</v>
      </c>
      <c r="R106" s="33">
        <v>6223.241867045075</v>
      </c>
      <c r="S106" s="32">
        <v>23574526.739715196</v>
      </c>
      <c r="T106" s="32">
        <v>8388703.169256037</v>
      </c>
      <c r="V106" s="82"/>
      <c r="W106" s="82"/>
      <c r="X106" s="83"/>
      <c r="Y106" s="82"/>
      <c r="Z106" s="82"/>
      <c r="AB106" s="60"/>
      <c r="AC106" s="60"/>
      <c r="AD106" s="60"/>
      <c r="AE106" s="60"/>
      <c r="AF106" s="60"/>
    </row>
    <row r="107" spans="1:32" ht="15">
      <c r="A107" s="37" t="s">
        <v>120</v>
      </c>
      <c r="B107" s="32">
        <v>56888432.60285841</v>
      </c>
      <c r="C107" s="32">
        <v>12053979.774773933</v>
      </c>
      <c r="D107" s="33">
        <v>634.8065094011515</v>
      </c>
      <c r="E107" s="32">
        <v>2485554.323255164</v>
      </c>
      <c r="F107" s="32">
        <v>1693598.5100296657</v>
      </c>
      <c r="G107" s="6"/>
      <c r="H107" s="12" t="s">
        <v>120</v>
      </c>
      <c r="I107" s="12">
        <v>0.03476655718801136</v>
      </c>
      <c r="J107" s="12">
        <v>0.056460602144398964</v>
      </c>
      <c r="K107" s="12">
        <v>0.028796225668337172</v>
      </c>
      <c r="L107" s="12">
        <v>0.053757251647572835</v>
      </c>
      <c r="M107" s="12">
        <v>0.05497236206617995</v>
      </c>
      <c r="N107" s="13"/>
      <c r="O107" s="37" t="s">
        <v>120</v>
      </c>
      <c r="P107" s="32">
        <v>54977069.18307575</v>
      </c>
      <c r="Q107" s="32">
        <v>11409776.90063105</v>
      </c>
      <c r="R107" s="33">
        <v>617.0381398792185</v>
      </c>
      <c r="S107" s="32">
        <v>2358754.1811635885</v>
      </c>
      <c r="T107" s="32">
        <v>1605348.7000481475</v>
      </c>
      <c r="V107" s="82"/>
      <c r="W107" s="82"/>
      <c r="X107" s="83"/>
      <c r="Y107" s="82"/>
      <c r="Z107" s="82"/>
      <c r="AB107" s="60"/>
      <c r="AC107" s="60"/>
      <c r="AD107" s="60"/>
      <c r="AE107" s="60"/>
      <c r="AF107" s="60"/>
    </row>
    <row r="108" spans="1:32" ht="15">
      <c r="A108" s="37" t="s">
        <v>121</v>
      </c>
      <c r="B108" s="32">
        <v>15481313.479455307</v>
      </c>
      <c r="C108" s="32">
        <v>2822075.8335513268</v>
      </c>
      <c r="D108" s="33">
        <v>136.7222781900171</v>
      </c>
      <c r="E108" s="32">
        <v>712240.398340188</v>
      </c>
      <c r="F108" s="32">
        <v>439719.1828031191</v>
      </c>
      <c r="G108" s="6"/>
      <c r="H108" s="12" t="s">
        <v>121</v>
      </c>
      <c r="I108" s="12">
        <v>0.0029035202997929055</v>
      </c>
      <c r="J108" s="12">
        <v>0.023929551635235358</v>
      </c>
      <c r="K108" s="12">
        <v>-0.0028829698576682272</v>
      </c>
      <c r="L108" s="12">
        <v>0.02130944402638657</v>
      </c>
      <c r="M108" s="12">
        <v>0.02248713817190029</v>
      </c>
      <c r="N108" s="13"/>
      <c r="O108" s="37" t="s">
        <v>121</v>
      </c>
      <c r="P108" s="32">
        <v>15436493.307778554</v>
      </c>
      <c r="Q108" s="32">
        <v>2756123.0448368415</v>
      </c>
      <c r="R108" s="33">
        <v>137.11758405179472</v>
      </c>
      <c r="S108" s="32">
        <v>697379.6262298995</v>
      </c>
      <c r="T108" s="32">
        <v>430048.6200631246</v>
      </c>
      <c r="V108" s="82"/>
      <c r="W108" s="82"/>
      <c r="X108" s="83"/>
      <c r="Y108" s="82"/>
      <c r="Z108" s="82"/>
      <c r="AB108" s="60"/>
      <c r="AC108" s="60"/>
      <c r="AD108" s="60"/>
      <c r="AE108" s="60"/>
      <c r="AF108" s="60"/>
    </row>
    <row r="109" spans="1:32" ht="15">
      <c r="A109" s="37" t="s">
        <v>122</v>
      </c>
      <c r="B109" s="32">
        <v>21584737.064681545</v>
      </c>
      <c r="C109" s="32">
        <v>3726202.202183188</v>
      </c>
      <c r="D109" s="33">
        <v>193.21123969592776</v>
      </c>
      <c r="E109" s="32">
        <v>992733.7961664351</v>
      </c>
      <c r="F109" s="32">
        <v>561177.5055119772</v>
      </c>
      <c r="G109" s="6"/>
      <c r="H109" s="12" t="s">
        <v>122</v>
      </c>
      <c r="I109" s="12">
        <v>0.02257315913105784</v>
      </c>
      <c r="J109" s="12">
        <v>0.044011567563650544</v>
      </c>
      <c r="K109" s="12">
        <v>0.016673180318711678</v>
      </c>
      <c r="L109" s="12">
        <v>0.041340072588696763</v>
      </c>
      <c r="M109" s="12">
        <v>0.04254086448791017</v>
      </c>
      <c r="N109" s="13"/>
      <c r="O109" s="37" t="s">
        <v>122</v>
      </c>
      <c r="P109" s="32">
        <v>21108257.01999004</v>
      </c>
      <c r="Q109" s="32">
        <v>3569119.6514985086</v>
      </c>
      <c r="R109" s="33">
        <v>190.04262474530796</v>
      </c>
      <c r="S109" s="32">
        <v>953323.3400867501</v>
      </c>
      <c r="T109" s="32">
        <v>538278.6657361621</v>
      </c>
      <c r="V109" s="82"/>
      <c r="W109" s="82"/>
      <c r="X109" s="83"/>
      <c r="Y109" s="82"/>
      <c r="Z109" s="82"/>
      <c r="AB109" s="60"/>
      <c r="AC109" s="60"/>
      <c r="AD109" s="60"/>
      <c r="AE109" s="60"/>
      <c r="AF109" s="60"/>
    </row>
    <row r="110" spans="1:32" ht="15">
      <c r="A110" s="37" t="s">
        <v>123</v>
      </c>
      <c r="B110" s="32">
        <v>31046945.67638446</v>
      </c>
      <c r="C110" s="32">
        <v>11790921.200675197</v>
      </c>
      <c r="D110" s="33">
        <v>362.648734499996</v>
      </c>
      <c r="E110" s="32">
        <v>1048983.8289713513</v>
      </c>
      <c r="F110" s="32">
        <v>722178.2683195383</v>
      </c>
      <c r="G110" s="6"/>
      <c r="H110" s="12" t="s">
        <v>123</v>
      </c>
      <c r="I110" s="12">
        <v>0.02533727261955443</v>
      </c>
      <c r="J110" s="12">
        <v>0.04683363112974459</v>
      </c>
      <c r="K110" s="12">
        <v>0.01942134559766373</v>
      </c>
      <c r="L110" s="12">
        <v>0.04415491484722134</v>
      </c>
      <c r="M110" s="12">
        <v>0.04535895260229861</v>
      </c>
      <c r="N110" s="13"/>
      <c r="O110" s="37" t="s">
        <v>123</v>
      </c>
      <c r="P110" s="32">
        <v>30279739.65782501</v>
      </c>
      <c r="Q110" s="32">
        <v>11263414.596214697</v>
      </c>
      <c r="R110" s="33">
        <v>355.73978911279636</v>
      </c>
      <c r="S110" s="32">
        <v>1004624.7104289468</v>
      </c>
      <c r="T110" s="32">
        <v>690842.3814822269</v>
      </c>
      <c r="V110" s="82"/>
      <c r="W110" s="82"/>
      <c r="X110" s="83"/>
      <c r="Y110" s="82"/>
      <c r="Z110" s="82"/>
      <c r="AB110" s="60"/>
      <c r="AC110" s="60"/>
      <c r="AD110" s="60"/>
      <c r="AE110" s="60"/>
      <c r="AF110" s="60"/>
    </row>
    <row r="111" spans="1:32" ht="15">
      <c r="A111" s="37" t="s">
        <v>124</v>
      </c>
      <c r="B111" s="32">
        <v>716146904.5501262</v>
      </c>
      <c r="C111" s="32">
        <v>169960934.25175688</v>
      </c>
      <c r="D111" s="33">
        <v>7238.000471149542</v>
      </c>
      <c r="E111" s="32">
        <v>26997177.965957813</v>
      </c>
      <c r="F111" s="32">
        <v>25058719.689472884</v>
      </c>
      <c r="G111" s="6"/>
      <c r="H111" s="12" t="s">
        <v>124</v>
      </c>
      <c r="I111" s="12">
        <v>0.05319108650422755</v>
      </c>
      <c r="J111" s="12">
        <v>0.07527140463934279</v>
      </c>
      <c r="K111" s="12">
        <v>0.047114450284862386</v>
      </c>
      <c r="L111" s="12">
        <v>0.07251991965253501</v>
      </c>
      <c r="M111" s="12">
        <v>0.07375666571192929</v>
      </c>
      <c r="N111" s="13"/>
      <c r="O111" s="37" t="s">
        <v>124</v>
      </c>
      <c r="P111" s="32">
        <v>679978129.0659941</v>
      </c>
      <c r="Q111" s="32">
        <v>158063288.5041368</v>
      </c>
      <c r="R111" s="33">
        <v>6912.3298500755855</v>
      </c>
      <c r="S111" s="32">
        <v>25171726.390596185</v>
      </c>
      <c r="T111" s="32">
        <v>23337428.757993586</v>
      </c>
      <c r="V111" s="82"/>
      <c r="W111" s="82"/>
      <c r="X111" s="83"/>
      <c r="Y111" s="82"/>
      <c r="Z111" s="82"/>
      <c r="AB111" s="60"/>
      <c r="AC111" s="60"/>
      <c r="AD111" s="60"/>
      <c r="AE111" s="60"/>
      <c r="AF111" s="60"/>
    </row>
    <row r="112" spans="1:32" ht="15">
      <c r="A112" s="37" t="s">
        <v>125</v>
      </c>
      <c r="B112" s="32">
        <v>175017837.77125308</v>
      </c>
      <c r="C112" s="32">
        <v>34044452.88700662</v>
      </c>
      <c r="D112" s="33">
        <v>1741.943656100075</v>
      </c>
      <c r="E112" s="32">
        <v>7271657.0338040525</v>
      </c>
      <c r="F112" s="32">
        <v>5888876.680107433</v>
      </c>
      <c r="G112" s="6"/>
      <c r="H112" s="12" t="s">
        <v>125</v>
      </c>
      <c r="I112" s="12">
        <v>0.033211458475177924</v>
      </c>
      <c r="J112" s="12">
        <v>0.05487290054045579</v>
      </c>
      <c r="K112" s="12">
        <v>0.027250099467029942</v>
      </c>
      <c r="L112" s="12">
        <v>0.05217361277338206</v>
      </c>
      <c r="M112" s="12">
        <v>0.05338689706354027</v>
      </c>
      <c r="N112" s="13"/>
      <c r="O112" s="37" t="s">
        <v>125</v>
      </c>
      <c r="P112" s="32">
        <v>169392079.74865654</v>
      </c>
      <c r="Q112" s="32">
        <v>32273511.689952612</v>
      </c>
      <c r="R112" s="33">
        <v>1695.7347164082544</v>
      </c>
      <c r="S112" s="32">
        <v>6911080.971358885</v>
      </c>
      <c r="T112" s="32">
        <v>5590421.426850364</v>
      </c>
      <c r="V112" s="82"/>
      <c r="W112" s="82"/>
      <c r="X112" s="83"/>
      <c r="Y112" s="82"/>
      <c r="Z112" s="82"/>
      <c r="AB112" s="60"/>
      <c r="AC112" s="60"/>
      <c r="AD112" s="60"/>
      <c r="AE112" s="60"/>
      <c r="AF112" s="60"/>
    </row>
    <row r="113" spans="1:32" ht="15">
      <c r="A113" s="37" t="s">
        <v>126</v>
      </c>
      <c r="B113" s="32">
        <v>404849816.70341164</v>
      </c>
      <c r="C113" s="32">
        <v>86489703.52859004</v>
      </c>
      <c r="D113" s="33">
        <v>3616.0255403181495</v>
      </c>
      <c r="E113" s="32">
        <v>16124361.896607174</v>
      </c>
      <c r="F113" s="32">
        <v>14391465.485613618</v>
      </c>
      <c r="G113" s="6"/>
      <c r="H113" s="12" t="s">
        <v>126</v>
      </c>
      <c r="I113" s="12">
        <v>-0.0012480126073344255</v>
      </c>
      <c r="J113" s="12">
        <v>0.01969098118239332</v>
      </c>
      <c r="K113" s="12">
        <v>-0.007010549509253616</v>
      </c>
      <c r="L113" s="12">
        <v>0.017081719545004592</v>
      </c>
      <c r="M113" s="12">
        <v>0.018254538609415727</v>
      </c>
      <c r="N113" s="13"/>
      <c r="O113" s="37" t="s">
        <v>126</v>
      </c>
      <c r="P113" s="32">
        <v>405355705.7346234</v>
      </c>
      <c r="Q113" s="32">
        <v>84819523.87996998</v>
      </c>
      <c r="R113" s="33">
        <v>3641.554840820383</v>
      </c>
      <c r="S113" s="32">
        <v>15853555.900916662</v>
      </c>
      <c r="T113" s="32">
        <v>14133465.592274593</v>
      </c>
      <c r="V113" s="82"/>
      <c r="W113" s="82"/>
      <c r="X113" s="83"/>
      <c r="Y113" s="82"/>
      <c r="Z113" s="82"/>
      <c r="AB113" s="60"/>
      <c r="AC113" s="60"/>
      <c r="AD113" s="60"/>
      <c r="AE113" s="60"/>
      <c r="AF113" s="60"/>
    </row>
    <row r="114" spans="1:32" ht="15">
      <c r="A114" s="37" t="s">
        <v>127</v>
      </c>
      <c r="B114" s="32">
        <v>125625973.05194965</v>
      </c>
      <c r="C114" s="32">
        <v>20014801.22150645</v>
      </c>
      <c r="D114" s="33">
        <v>957.3047918843802</v>
      </c>
      <c r="E114" s="32">
        <v>5373601.015637145</v>
      </c>
      <c r="F114" s="32">
        <v>2829926.4489052733</v>
      </c>
      <c r="G114" s="6"/>
      <c r="H114" s="12" t="s">
        <v>127</v>
      </c>
      <c r="I114" s="12">
        <v>0.033383940816969826</v>
      </c>
      <c r="J114" s="12">
        <v>0.05504899900189408</v>
      </c>
      <c r="K114" s="12">
        <v>0.027421586630967942</v>
      </c>
      <c r="L114" s="12">
        <v>0.05234926062089107</v>
      </c>
      <c r="M114" s="12">
        <v>0.05356274745440448</v>
      </c>
      <c r="N114" s="13"/>
      <c r="O114" s="37" t="s">
        <v>127</v>
      </c>
      <c r="P114" s="32">
        <v>121567568.53859429</v>
      </c>
      <c r="Q114" s="32">
        <v>18970494.48929956</v>
      </c>
      <c r="R114" s="33">
        <v>931.7546023375772</v>
      </c>
      <c r="S114" s="32">
        <v>5106290.4842701135</v>
      </c>
      <c r="T114" s="32">
        <v>2686054.01599751</v>
      </c>
      <c r="V114" s="82"/>
      <c r="W114" s="82"/>
      <c r="X114" s="83"/>
      <c r="Y114" s="82"/>
      <c r="Z114" s="82"/>
      <c r="AB114" s="60"/>
      <c r="AC114" s="60"/>
      <c r="AD114" s="60"/>
      <c r="AE114" s="60"/>
      <c r="AF114" s="60"/>
    </row>
    <row r="115" spans="1:32" ht="15">
      <c r="A115" s="37" t="s">
        <v>128</v>
      </c>
      <c r="B115" s="32">
        <f>ROUNDUP(210715347.479538,)</f>
        <v>210715348</v>
      </c>
      <c r="C115" s="32">
        <v>40708160.76229649</v>
      </c>
      <c r="D115" s="33">
        <v>2120.5171632263614</v>
      </c>
      <c r="E115" s="32">
        <v>8296954.828078397</v>
      </c>
      <c r="F115" s="32">
        <v>5684040.150539086</v>
      </c>
      <c r="G115" s="6"/>
      <c r="H115" s="12" t="s">
        <v>128</v>
      </c>
      <c r="I115" s="12">
        <v>0.06560949154914875</v>
      </c>
      <c r="J115" s="12">
        <v>0.0879501635152411</v>
      </c>
      <c r="K115" s="12">
        <v>0.059461204391174416</v>
      </c>
      <c r="L115" s="12">
        <v>0.0851662351708331</v>
      </c>
      <c r="M115" s="12">
        <v>0.08641756397185896</v>
      </c>
      <c r="N115" s="13"/>
      <c r="O115" s="37" t="s">
        <v>128</v>
      </c>
      <c r="P115" s="32">
        <v>197741620.31271577</v>
      </c>
      <c r="Q115" s="32">
        <v>37417302.85766551</v>
      </c>
      <c r="R115" s="33">
        <v>2001.505250439943</v>
      </c>
      <c r="S115" s="32">
        <v>7645791.547110055</v>
      </c>
      <c r="T115" s="32">
        <v>5231911.135308485</v>
      </c>
      <c r="V115" s="82"/>
      <c r="W115" s="82"/>
      <c r="X115" s="83"/>
      <c r="Y115" s="82"/>
      <c r="Z115" s="82"/>
      <c r="AB115" s="60"/>
      <c r="AC115" s="60"/>
      <c r="AD115" s="60"/>
      <c r="AE115" s="60"/>
      <c r="AF115" s="60"/>
    </row>
    <row r="116" spans="1:32" ht="15">
      <c r="A116" s="37" t="s">
        <v>129</v>
      </c>
      <c r="B116" s="32">
        <v>12272886.838079276</v>
      </c>
      <c r="C116" s="32">
        <v>2910524.014522678</v>
      </c>
      <c r="D116" s="33">
        <v>148.92949794468254</v>
      </c>
      <c r="E116" s="32">
        <v>608330.3887080877</v>
      </c>
      <c r="F116" s="32">
        <v>193321.07871547982</v>
      </c>
      <c r="G116" s="6"/>
      <c r="H116" s="12" t="s">
        <v>129</v>
      </c>
      <c r="I116" s="12">
        <v>0.013508405198740858</v>
      </c>
      <c r="J116" s="12">
        <v>0.03475676962772689</v>
      </c>
      <c r="K116" s="12">
        <v>0.007660727638058251</v>
      </c>
      <c r="L116" s="12">
        <v>0.03210895652273349</v>
      </c>
      <c r="M116" s="12">
        <v>0.033299103821125</v>
      </c>
      <c r="N116" s="13"/>
      <c r="O116" s="37" t="s">
        <v>129</v>
      </c>
      <c r="P116" s="32">
        <v>12109309.380293358</v>
      </c>
      <c r="Q116" s="32">
        <v>2812761.5106782955</v>
      </c>
      <c r="R116" s="33">
        <v>147.79726336439754</v>
      </c>
      <c r="S116" s="32">
        <v>589405.2026809327</v>
      </c>
      <c r="T116" s="32">
        <v>187091.11234160687</v>
      </c>
      <c r="V116" s="82"/>
      <c r="W116" s="82"/>
      <c r="X116" s="83"/>
      <c r="Y116" s="82"/>
      <c r="Z116" s="82"/>
      <c r="AB116" s="60"/>
      <c r="AC116" s="60"/>
      <c r="AD116" s="60"/>
      <c r="AE116" s="60"/>
      <c r="AF116" s="60"/>
    </row>
    <row r="117" spans="1:32" ht="15">
      <c r="A117" s="37" t="s">
        <v>130</v>
      </c>
      <c r="B117" s="32">
        <v>68499374.00952311</v>
      </c>
      <c r="C117" s="32">
        <v>13937603.013675114</v>
      </c>
      <c r="D117" s="33">
        <v>753.842028535549</v>
      </c>
      <c r="E117" s="32">
        <v>2881328.0879731383</v>
      </c>
      <c r="F117" s="32">
        <v>2568568.410659993</v>
      </c>
      <c r="G117" s="6"/>
      <c r="H117" s="12" t="s">
        <v>130</v>
      </c>
      <c r="I117" s="12">
        <v>0.0514862699070171</v>
      </c>
      <c r="J117" s="12">
        <v>0.07353084629183537</v>
      </c>
      <c r="K117" s="12">
        <v>0.04541947003208624</v>
      </c>
      <c r="L117" s="12">
        <v>0.07078381517606092</v>
      </c>
      <c r="M117" s="12">
        <v>0.07201855929560264</v>
      </c>
      <c r="N117" s="13"/>
      <c r="O117" s="37" t="s">
        <v>130</v>
      </c>
      <c r="P117" s="32">
        <v>65145286.220028825</v>
      </c>
      <c r="Q117" s="32">
        <v>12982955.321515026</v>
      </c>
      <c r="R117" s="33">
        <v>721.0904810414637</v>
      </c>
      <c r="S117" s="32">
        <v>2690858.833628694</v>
      </c>
      <c r="T117" s="32">
        <v>2396011.140280759</v>
      </c>
      <c r="V117" s="82"/>
      <c r="W117" s="82"/>
      <c r="X117" s="83"/>
      <c r="Y117" s="82"/>
      <c r="Z117" s="82"/>
      <c r="AB117" s="60"/>
      <c r="AC117" s="60"/>
      <c r="AD117" s="60"/>
      <c r="AE117" s="60"/>
      <c r="AF117" s="60"/>
    </row>
    <row r="118" spans="1:32" ht="15">
      <c r="A118" s="37" t="s">
        <v>131</v>
      </c>
      <c r="B118" s="32">
        <v>17243699.865457047</v>
      </c>
      <c r="C118" s="32">
        <v>3523661.874311538</v>
      </c>
      <c r="D118" s="33">
        <v>180.4547402041192</v>
      </c>
      <c r="E118" s="32">
        <v>828518.4294552722</v>
      </c>
      <c r="F118" s="32">
        <v>426821.5173813476</v>
      </c>
      <c r="G118" s="6"/>
      <c r="H118" s="12" t="s">
        <v>131</v>
      </c>
      <c r="I118" s="12">
        <v>0.015723980802271775</v>
      </c>
      <c r="J118" s="12">
        <v>0.037018795125113746</v>
      </c>
      <c r="K118" s="12">
        <v>0.009863519951707644</v>
      </c>
      <c r="L118" s="12">
        <v>0.034365193779896996</v>
      </c>
      <c r="M118" s="12">
        <v>0.03555794279456892</v>
      </c>
      <c r="N118" s="13"/>
      <c r="O118" s="37" t="s">
        <v>131</v>
      </c>
      <c r="P118" s="32">
        <v>16976757.65402041</v>
      </c>
      <c r="Q118" s="32">
        <v>3397876.5774311903</v>
      </c>
      <c r="R118" s="33">
        <v>178.69220606438844</v>
      </c>
      <c r="S118" s="32">
        <v>800992.1780407211</v>
      </c>
      <c r="T118" s="32">
        <v>412165.7511790427</v>
      </c>
      <c r="V118" s="82"/>
      <c r="W118" s="82"/>
      <c r="X118" s="83"/>
      <c r="Y118" s="82"/>
      <c r="Z118" s="82"/>
      <c r="AB118" s="60"/>
      <c r="AC118" s="60"/>
      <c r="AD118" s="60"/>
      <c r="AE118" s="60"/>
      <c r="AF118" s="60"/>
    </row>
    <row r="119" spans="1:32" ht="15">
      <c r="A119" s="37" t="s">
        <v>132</v>
      </c>
      <c r="B119" s="32">
        <v>213109926.21975812</v>
      </c>
      <c r="C119" s="32">
        <v>35888472.39541657</v>
      </c>
      <c r="D119" s="33">
        <v>1804.8038539559639</v>
      </c>
      <c r="E119" s="32">
        <v>9803808.307990937</v>
      </c>
      <c r="F119" s="32">
        <v>6349083.816635739</v>
      </c>
      <c r="G119" s="6"/>
      <c r="H119" s="12" t="s">
        <v>132</v>
      </c>
      <c r="I119" s="12">
        <v>0.048121257157136554</v>
      </c>
      <c r="J119" s="12">
        <v>0.07009528551605748</v>
      </c>
      <c r="K119" s="12">
        <v>0.04207387252281736</v>
      </c>
      <c r="L119" s="12">
        <v>0.0673570455704513</v>
      </c>
      <c r="M119" s="12">
        <v>0.0685878382073879</v>
      </c>
      <c r="N119" s="13"/>
      <c r="O119" s="37" t="s">
        <v>132</v>
      </c>
      <c r="P119" s="32">
        <v>203325640.77345893</v>
      </c>
      <c r="Q119" s="32">
        <v>33537641.816737115</v>
      </c>
      <c r="R119" s="33">
        <v>1731.9346560206995</v>
      </c>
      <c r="S119" s="32">
        <v>9185125.397988327</v>
      </c>
      <c r="T119" s="32">
        <v>5941564.73583553</v>
      </c>
      <c r="V119" s="82"/>
      <c r="W119" s="82"/>
      <c r="X119" s="83"/>
      <c r="Y119" s="82"/>
      <c r="Z119" s="82"/>
      <c r="AB119" s="60"/>
      <c r="AC119" s="60"/>
      <c r="AD119" s="60"/>
      <c r="AE119" s="60"/>
      <c r="AF119" s="60"/>
    </row>
    <row r="120" spans="1:32" ht="15">
      <c r="A120" s="37" t="s">
        <v>133</v>
      </c>
      <c r="B120" s="32">
        <v>24646531.658990145</v>
      </c>
      <c r="C120" s="32">
        <v>4992765.437799486</v>
      </c>
      <c r="D120" s="33">
        <v>245.3006698733026</v>
      </c>
      <c r="E120" s="32">
        <v>1489507.9874273206</v>
      </c>
      <c r="F120" s="32">
        <v>508280.22188720515</v>
      </c>
      <c r="G120" s="6"/>
      <c r="H120" s="12" t="s">
        <v>133</v>
      </c>
      <c r="I120" s="12">
        <v>0.03269727030431113</v>
      </c>
      <c r="J120" s="12">
        <v>0.054347932333050686</v>
      </c>
      <c r="K120" s="12">
        <v>0.02673887802698971</v>
      </c>
      <c r="L120" s="12">
        <v>0.0516499878939356</v>
      </c>
      <c r="M120" s="12">
        <v>0.05286266838085041</v>
      </c>
      <c r="N120" s="13"/>
      <c r="O120" s="37" t="s">
        <v>133</v>
      </c>
      <c r="P120" s="32">
        <v>23866172.9508856</v>
      </c>
      <c r="Q120" s="32">
        <v>4735405.9174295</v>
      </c>
      <c r="R120" s="33">
        <v>238.912419820587</v>
      </c>
      <c r="S120" s="32">
        <v>1416353.353847559</v>
      </c>
      <c r="T120" s="32">
        <v>482760.22804461874</v>
      </c>
      <c r="V120" s="82"/>
      <c r="W120" s="82"/>
      <c r="X120" s="83"/>
      <c r="Y120" s="82"/>
      <c r="Z120" s="82"/>
      <c r="AB120" s="60"/>
      <c r="AC120" s="60"/>
      <c r="AD120" s="60"/>
      <c r="AE120" s="60"/>
      <c r="AF120" s="60"/>
    </row>
    <row r="121" spans="1:32" ht="15">
      <c r="A121" s="37" t="s">
        <v>134</v>
      </c>
      <c r="B121" s="32">
        <v>15273866.797239538</v>
      </c>
      <c r="C121" s="32">
        <v>3204918.0489486186</v>
      </c>
      <c r="D121" s="33">
        <v>152.6401977929486</v>
      </c>
      <c r="E121" s="32">
        <v>877946.0803530626</v>
      </c>
      <c r="F121" s="32">
        <v>299473.1109033372</v>
      </c>
      <c r="G121" s="6"/>
      <c r="H121" s="12" t="s">
        <v>134</v>
      </c>
      <c r="I121" s="12">
        <v>0.0028348596982372687</v>
      </c>
      <c r="J121" s="12">
        <v>0.023859451553280175</v>
      </c>
      <c r="K121" s="12">
        <v>-0.002951234305568984</v>
      </c>
      <c r="L121" s="12">
        <v>0.02123952332177015</v>
      </c>
      <c r="M121" s="12">
        <v>0.02241713684019775</v>
      </c>
      <c r="N121" s="13"/>
      <c r="O121" s="37" t="s">
        <v>134</v>
      </c>
      <c r="P121" s="32">
        <v>15230689.928185778</v>
      </c>
      <c r="Q121" s="32">
        <v>3130232.420169087</v>
      </c>
      <c r="R121" s="33">
        <v>153.0920081793961</v>
      </c>
      <c r="S121" s="32">
        <v>859686.7437106046</v>
      </c>
      <c r="T121" s="32">
        <v>292906.97515973303</v>
      </c>
      <c r="V121" s="82"/>
      <c r="W121" s="82"/>
      <c r="X121" s="83"/>
      <c r="Y121" s="82"/>
      <c r="Z121" s="82"/>
      <c r="AB121" s="60"/>
      <c r="AC121" s="60"/>
      <c r="AD121" s="60"/>
      <c r="AE121" s="60"/>
      <c r="AF121" s="60"/>
    </row>
    <row r="122" spans="1:32" ht="15">
      <c r="A122" s="37" t="s">
        <v>135</v>
      </c>
      <c r="B122" s="32">
        <v>275988851.7043674</v>
      </c>
      <c r="C122" s="32">
        <v>61516804.37027791</v>
      </c>
      <c r="D122" s="33">
        <v>3110.6118506772705</v>
      </c>
      <c r="E122" s="32">
        <v>6751671.494141225</v>
      </c>
      <c r="F122" s="32">
        <v>5498733.74895176</v>
      </c>
      <c r="G122" s="6"/>
      <c r="H122" s="12" t="s">
        <v>135</v>
      </c>
      <c r="I122" s="12">
        <v>0.03866623847525208</v>
      </c>
      <c r="J122" s="12">
        <v>0.0604420408682067</v>
      </c>
      <c r="K122" s="12">
        <v>0.03267340681779851</v>
      </c>
      <c r="L122" s="12">
        <v>0.05772850236784288</v>
      </c>
      <c r="M122" s="12">
        <v>0.05894819212207714</v>
      </c>
      <c r="N122" s="13"/>
      <c r="O122" s="37" t="s">
        <v>135</v>
      </c>
      <c r="P122" s="32">
        <v>265714665.09734187</v>
      </c>
      <c r="Q122" s="32">
        <v>58010529.57115203</v>
      </c>
      <c r="R122" s="33">
        <v>3012.1932356742645</v>
      </c>
      <c r="S122" s="32">
        <v>6383180.068445596</v>
      </c>
      <c r="T122" s="32">
        <v>5192637.175131848</v>
      </c>
      <c r="V122" s="82"/>
      <c r="W122" s="82"/>
      <c r="X122" s="83"/>
      <c r="Y122" s="82"/>
      <c r="Z122" s="82"/>
      <c r="AB122" s="60"/>
      <c r="AC122" s="60"/>
      <c r="AD122" s="60"/>
      <c r="AE122" s="60"/>
      <c r="AF122" s="60"/>
    </row>
    <row r="123" spans="1:32" ht="15">
      <c r="A123" s="37" t="s">
        <v>136</v>
      </c>
      <c r="B123" s="32">
        <v>132099869.78989954</v>
      </c>
      <c r="C123" s="32">
        <v>27540419.283004798</v>
      </c>
      <c r="D123" s="33">
        <v>1403.248455859832</v>
      </c>
      <c r="E123" s="32">
        <v>5640193.053550556</v>
      </c>
      <c r="F123" s="32">
        <v>4030373.825754906</v>
      </c>
      <c r="G123" s="6"/>
      <c r="H123" s="12" t="s">
        <v>136</v>
      </c>
      <c r="I123" s="12">
        <v>0.03758013183327935</v>
      </c>
      <c r="J123" s="12">
        <v>0.05933316382825904</v>
      </c>
      <c r="K123" s="12">
        <v>0.031593566726163536</v>
      </c>
      <c r="L123" s="12">
        <v>0.05662246280549854</v>
      </c>
      <c r="M123" s="12">
        <v>0.05784087716144404</v>
      </c>
      <c r="N123" s="13"/>
      <c r="O123" s="37" t="s">
        <v>136</v>
      </c>
      <c r="P123" s="32">
        <v>127315342.43672818</v>
      </c>
      <c r="Q123" s="32">
        <v>25997882.652401976</v>
      </c>
      <c r="R123" s="33">
        <v>1360.272592929347</v>
      </c>
      <c r="S123" s="32">
        <v>5337945.436608416</v>
      </c>
      <c r="T123" s="32">
        <v>3810000.079189419</v>
      </c>
      <c r="V123" s="82"/>
      <c r="W123" s="82"/>
      <c r="X123" s="83"/>
      <c r="Y123" s="82"/>
      <c r="Z123" s="82"/>
      <c r="AB123" s="60"/>
      <c r="AC123" s="60"/>
      <c r="AD123" s="60"/>
      <c r="AE123" s="60"/>
      <c r="AF123" s="60"/>
    </row>
    <row r="124" spans="1:32" ht="15">
      <c r="A124" s="37" t="s">
        <v>137</v>
      </c>
      <c r="B124" s="32">
        <v>54625195.83360334</v>
      </c>
      <c r="C124" s="32">
        <v>11411396.505303824</v>
      </c>
      <c r="D124" s="33">
        <v>572.502846510014</v>
      </c>
      <c r="E124" s="32">
        <v>2239175.4562407658</v>
      </c>
      <c r="F124" s="32">
        <v>2060546.4022133898</v>
      </c>
      <c r="G124" s="6"/>
      <c r="H124" s="12" t="s">
        <v>137</v>
      </c>
      <c r="I124" s="12">
        <v>0.042791392307644394</v>
      </c>
      <c r="J124" s="12">
        <v>0.06465367920482867</v>
      </c>
      <c r="K124" s="12">
        <v>0.03677475959498855</v>
      </c>
      <c r="L124" s="12">
        <v>0.061929363648920654</v>
      </c>
      <c r="M124" s="12">
        <v>0.06315389750771705</v>
      </c>
      <c r="N124" s="13"/>
      <c r="O124" s="37" t="s">
        <v>137</v>
      </c>
      <c r="P124" s="32">
        <v>52383627.479625195</v>
      </c>
      <c r="Q124" s="32">
        <v>10718411.7504077</v>
      </c>
      <c r="R124" s="33">
        <v>552.1959723765456</v>
      </c>
      <c r="S124" s="32">
        <v>2108591.713244167</v>
      </c>
      <c r="T124" s="32">
        <v>1938144.9920315351</v>
      </c>
      <c r="V124" s="82"/>
      <c r="W124" s="82"/>
      <c r="X124" s="83"/>
      <c r="Y124" s="82"/>
      <c r="Z124" s="82"/>
      <c r="AB124" s="60"/>
      <c r="AC124" s="60"/>
      <c r="AD124" s="60"/>
      <c r="AE124" s="60"/>
      <c r="AF124" s="60"/>
    </row>
    <row r="125" spans="1:32" ht="15">
      <c r="A125" s="37" t="s">
        <v>138</v>
      </c>
      <c r="B125" s="32">
        <v>71116011.59032646</v>
      </c>
      <c r="C125" s="32">
        <v>13356029.354538044</v>
      </c>
      <c r="D125" s="33">
        <v>660.3757214292724</v>
      </c>
      <c r="E125" s="32">
        <v>4040244.5418204363</v>
      </c>
      <c r="F125" s="32">
        <v>2207458.374575237</v>
      </c>
      <c r="G125" s="6"/>
      <c r="H125" s="12" t="s">
        <v>138</v>
      </c>
      <c r="I125" s="12">
        <v>0.05024469410251342</v>
      </c>
      <c r="J125" s="12">
        <v>0.07226324065371181</v>
      </c>
      <c r="K125" s="12">
        <v>0.04418505779419446</v>
      </c>
      <c r="L125" s="12">
        <v>0.0695194531821628</v>
      </c>
      <c r="M125" s="12">
        <v>0.070752739338374</v>
      </c>
      <c r="N125" s="13"/>
      <c r="O125" s="37" t="s">
        <v>138</v>
      </c>
      <c r="P125" s="32">
        <v>67713754.69894531</v>
      </c>
      <c r="Q125" s="32">
        <v>12455923.926288342</v>
      </c>
      <c r="R125" s="33">
        <v>632.4316906279944</v>
      </c>
      <c r="S125" s="32">
        <v>3777626.044855393</v>
      </c>
      <c r="T125" s="32">
        <v>2061594.8887875287</v>
      </c>
      <c r="V125" s="82"/>
      <c r="W125" s="82"/>
      <c r="X125" s="83"/>
      <c r="Y125" s="82"/>
      <c r="Z125" s="82"/>
      <c r="AB125" s="60"/>
      <c r="AC125" s="60"/>
      <c r="AD125" s="60"/>
      <c r="AE125" s="60"/>
      <c r="AF125" s="60"/>
    </row>
    <row r="126" spans="1:32" ht="15">
      <c r="A126" s="37" t="s">
        <v>139</v>
      </c>
      <c r="B126" s="32">
        <v>10233103.256744634</v>
      </c>
      <c r="C126" s="32">
        <v>2390492.7195808366</v>
      </c>
      <c r="D126" s="33">
        <v>102.54021816156568</v>
      </c>
      <c r="E126" s="32">
        <v>505384.05268129904</v>
      </c>
      <c r="F126" s="32">
        <v>306429.7463659586</v>
      </c>
      <c r="G126" s="6"/>
      <c r="H126" s="12" t="s">
        <v>139</v>
      </c>
      <c r="I126" s="12">
        <v>0.00594609007547886</v>
      </c>
      <c r="J126" s="12">
        <v>0.027035909368734456</v>
      </c>
      <c r="K126" s="12">
        <v>0.00014204508876036748</v>
      </c>
      <c r="L126" s="12">
        <v>0.0244078529791123</v>
      </c>
      <c r="M126" s="12">
        <v>0.02558911996741675</v>
      </c>
      <c r="N126" s="13"/>
      <c r="O126" s="37" t="s">
        <v>139</v>
      </c>
      <c r="P126" s="32">
        <v>10172615.965908092</v>
      </c>
      <c r="Q126" s="32">
        <v>2327564.886265903</v>
      </c>
      <c r="R126" s="33">
        <v>102.52565489581579</v>
      </c>
      <c r="S126" s="32">
        <v>493342.6185786999</v>
      </c>
      <c r="T126" s="32">
        <v>298784.1235832279</v>
      </c>
      <c r="V126" s="82"/>
      <c r="W126" s="82"/>
      <c r="X126" s="83"/>
      <c r="Y126" s="82"/>
      <c r="Z126" s="82"/>
      <c r="AB126" s="60"/>
      <c r="AC126" s="60"/>
      <c r="AD126" s="60"/>
      <c r="AE126" s="60"/>
      <c r="AF126" s="60"/>
    </row>
    <row r="127" spans="1:32" ht="15">
      <c r="A127" s="37" t="s">
        <v>140</v>
      </c>
      <c r="B127" s="32">
        <v>9693446.839461971</v>
      </c>
      <c r="C127" s="32">
        <v>2151562.983176338</v>
      </c>
      <c r="D127" s="33">
        <v>95.71675822425343</v>
      </c>
      <c r="E127" s="32">
        <v>578196.2476104763</v>
      </c>
      <c r="F127" s="32">
        <v>192837.26146273746</v>
      </c>
      <c r="G127" s="6"/>
      <c r="H127" s="12" t="s">
        <v>140</v>
      </c>
      <c r="I127" s="12">
        <v>0.022688395598353894</v>
      </c>
      <c r="J127" s="12">
        <v>0.04412921998175712</v>
      </c>
      <c r="K127" s="12">
        <v>0.016787751901829573</v>
      </c>
      <c r="L127" s="12">
        <v>0.041457423948986216</v>
      </c>
      <c r="M127" s="12">
        <v>0.0426583511686065</v>
      </c>
      <c r="N127" s="13"/>
      <c r="O127" s="37" t="s">
        <v>140</v>
      </c>
      <c r="P127" s="32">
        <v>9478397.213836122</v>
      </c>
      <c r="Q127" s="32">
        <v>2060629.0313510525</v>
      </c>
      <c r="R127" s="33">
        <v>94.13641937092771</v>
      </c>
      <c r="S127" s="32">
        <v>555179.9183667811</v>
      </c>
      <c r="T127" s="32">
        <v>184947.69762943574</v>
      </c>
      <c r="V127" s="82"/>
      <c r="W127" s="82"/>
      <c r="X127" s="83"/>
      <c r="Y127" s="82"/>
      <c r="Z127" s="82"/>
      <c r="AB127" s="60"/>
      <c r="AC127" s="60"/>
      <c r="AD127" s="60"/>
      <c r="AE127" s="60"/>
      <c r="AF127" s="60"/>
    </row>
    <row r="128" spans="1:32" ht="15">
      <c r="A128" s="37" t="s">
        <v>141</v>
      </c>
      <c r="B128" s="32">
        <v>50862820.67990188</v>
      </c>
      <c r="C128" s="32">
        <v>11047820.562835604</v>
      </c>
      <c r="D128" s="33">
        <v>584.2544487661474</v>
      </c>
      <c r="E128" s="32">
        <v>2237010.9074321436</v>
      </c>
      <c r="F128" s="32">
        <v>713063.5845607048</v>
      </c>
      <c r="G128" s="6"/>
      <c r="H128" s="12" t="s">
        <v>141</v>
      </c>
      <c r="I128" s="12">
        <v>0.014052590961905143</v>
      </c>
      <c r="J128" s="12">
        <v>0.035312364331708146</v>
      </c>
      <c r="K128" s="12">
        <v>0.008201773592159567</v>
      </c>
      <c r="L128" s="12">
        <v>0.03266312952938377</v>
      </c>
      <c r="M128" s="12">
        <v>0.033853915856728145</v>
      </c>
      <c r="N128" s="13"/>
      <c r="O128" s="37" t="s">
        <v>141</v>
      </c>
      <c r="P128" s="32">
        <v>50157971.22677304</v>
      </c>
      <c r="Q128" s="32">
        <v>10671002.243817447</v>
      </c>
      <c r="R128" s="33">
        <v>579.5015085963255</v>
      </c>
      <c r="S128" s="32">
        <v>2166254.2638194296</v>
      </c>
      <c r="T128" s="32">
        <v>689714.0627163049</v>
      </c>
      <c r="V128" s="82"/>
      <c r="W128" s="82"/>
      <c r="X128" s="83"/>
      <c r="Y128" s="82"/>
      <c r="Z128" s="82"/>
      <c r="AB128" s="60"/>
      <c r="AC128" s="60"/>
      <c r="AD128" s="60"/>
      <c r="AE128" s="60"/>
      <c r="AF128" s="60"/>
    </row>
    <row r="129" spans="1:32" ht="15">
      <c r="A129" s="37" t="s">
        <v>142</v>
      </c>
      <c r="B129" s="32">
        <v>1493988762.178415</v>
      </c>
      <c r="C129" s="32">
        <v>277939323.6941914</v>
      </c>
      <c r="D129" s="33">
        <v>13650.412314203932</v>
      </c>
      <c r="E129" s="32">
        <v>72586421.13501292</v>
      </c>
      <c r="F129" s="32">
        <v>59492519.17549186</v>
      </c>
      <c r="G129" s="6"/>
      <c r="H129" s="12" t="s">
        <v>142</v>
      </c>
      <c r="I129" s="12">
        <v>0.062313917832593324</v>
      </c>
      <c r="J129" s="12">
        <v>0.08458549757313283</v>
      </c>
      <c r="K129" s="12">
        <v>0.056184645270228595</v>
      </c>
      <c r="L129" s="12">
        <v>0.08181017898788423</v>
      </c>
      <c r="M129" s="12">
        <v>0.0830576378474912</v>
      </c>
      <c r="N129" s="13"/>
      <c r="O129" s="37" t="s">
        <v>142</v>
      </c>
      <c r="P129" s="32">
        <v>1406353373.6115918</v>
      </c>
      <c r="Q129" s="32">
        <v>256263175.48603413</v>
      </c>
      <c r="R129" s="33">
        <v>12924.266959695693</v>
      </c>
      <c r="S129" s="32">
        <v>67097188.16190383</v>
      </c>
      <c r="T129" s="32">
        <v>54930150.61851139</v>
      </c>
      <c r="V129" s="82"/>
      <c r="W129" s="82"/>
      <c r="X129" s="83"/>
      <c r="Y129" s="82"/>
      <c r="Z129" s="82"/>
      <c r="AB129" s="60"/>
      <c r="AC129" s="60"/>
      <c r="AD129" s="60"/>
      <c r="AE129" s="60"/>
      <c r="AF129" s="60"/>
    </row>
    <row r="130" spans="1:32" ht="15">
      <c r="A130" s="37" t="s">
        <v>143</v>
      </c>
      <c r="B130" s="32">
        <v>139983378.41818807</v>
      </c>
      <c r="C130" s="32">
        <v>31820172.45785402</v>
      </c>
      <c r="D130" s="33">
        <v>1669.8646760789318</v>
      </c>
      <c r="E130" s="32">
        <v>6476375.095257736</v>
      </c>
      <c r="F130" s="32">
        <v>2806812.928858603</v>
      </c>
      <c r="G130" s="6"/>
      <c r="H130" s="12" t="s">
        <v>143</v>
      </c>
      <c r="I130" s="12">
        <v>0.029802431945630037</v>
      </c>
      <c r="J130" s="12">
        <v>0.051392403229140404</v>
      </c>
      <c r="K130" s="12">
        <v>0.02386074212605349</v>
      </c>
      <c r="L130" s="12">
        <v>0.048702021619207114</v>
      </c>
      <c r="M130" s="12">
        <v>0.049911302742056796</v>
      </c>
      <c r="N130" s="13"/>
      <c r="O130" s="37" t="s">
        <v>143</v>
      </c>
      <c r="P130" s="32">
        <v>135932266.30249277</v>
      </c>
      <c r="Q130" s="32">
        <v>30264792.060628135</v>
      </c>
      <c r="R130" s="33">
        <v>1630.9490220432194</v>
      </c>
      <c r="S130" s="32">
        <v>6175610.384786083</v>
      </c>
      <c r="T130" s="32">
        <v>2673381.000402644</v>
      </c>
      <c r="V130" s="82"/>
      <c r="W130" s="82"/>
      <c r="X130" s="83"/>
      <c r="Y130" s="82"/>
      <c r="Z130" s="82"/>
      <c r="AB130" s="60"/>
      <c r="AC130" s="60"/>
      <c r="AD130" s="60"/>
      <c r="AE130" s="60"/>
      <c r="AF130" s="60"/>
    </row>
    <row r="131" spans="1:32" ht="15">
      <c r="A131" s="37" t="s">
        <v>144</v>
      </c>
      <c r="B131" s="32">
        <v>103863123.25104733</v>
      </c>
      <c r="C131" s="32">
        <v>23001432.64191094</v>
      </c>
      <c r="D131" s="33">
        <v>1198.2619621533302</v>
      </c>
      <c r="E131" s="32">
        <v>4794535.86176682</v>
      </c>
      <c r="F131" s="32">
        <v>2565285.163380073</v>
      </c>
      <c r="G131" s="6"/>
      <c r="H131" s="12" t="s">
        <v>144</v>
      </c>
      <c r="I131" s="12">
        <v>0.005149314469530042</v>
      </c>
      <c r="J131" s="12">
        <v>0.026222429235860822</v>
      </c>
      <c r="K131" s="12">
        <v>-0.0006501333310102719</v>
      </c>
      <c r="L131" s="12">
        <v>0.023596454440116155</v>
      </c>
      <c r="M131" s="12">
        <v>0.024776785787107736</v>
      </c>
      <c r="N131" s="13"/>
      <c r="O131" s="37" t="s">
        <v>144</v>
      </c>
      <c r="P131" s="32">
        <v>103331039.23556009</v>
      </c>
      <c r="Q131" s="32">
        <v>22413691.21023609</v>
      </c>
      <c r="R131" s="33">
        <v>1199.0414989970927</v>
      </c>
      <c r="S131" s="32">
        <v>4684009.837049818</v>
      </c>
      <c r="T131" s="32">
        <v>2503262.3679211624</v>
      </c>
      <c r="V131" s="82"/>
      <c r="W131" s="82"/>
      <c r="X131" s="83"/>
      <c r="Y131" s="82"/>
      <c r="Z131" s="82"/>
      <c r="AB131" s="60"/>
      <c r="AC131" s="60"/>
      <c r="AD131" s="60"/>
      <c r="AE131" s="60"/>
      <c r="AF131" s="60"/>
    </row>
    <row r="132" spans="1:32" ht="15">
      <c r="A132" s="37" t="s">
        <v>145</v>
      </c>
      <c r="B132" s="32">
        <v>35337605.82375393</v>
      </c>
      <c r="C132" s="32">
        <v>7301763.764948368</v>
      </c>
      <c r="D132" s="33">
        <v>368.94802754671997</v>
      </c>
      <c r="E132" s="32">
        <v>1584344.3323469495</v>
      </c>
      <c r="F132" s="32">
        <v>1194170.27213049</v>
      </c>
      <c r="G132" s="6"/>
      <c r="H132" s="12" t="s">
        <v>145</v>
      </c>
      <c r="I132" s="12">
        <v>0.00789465173290771</v>
      </c>
      <c r="J132" s="12">
        <v>0.029025322930298803</v>
      </c>
      <c r="K132" s="12">
        <v>0.0020793640567144944</v>
      </c>
      <c r="L132" s="12">
        <v>0.026392175880287194</v>
      </c>
      <c r="M132" s="12">
        <v>0.027575731034511497</v>
      </c>
      <c r="N132" s="13"/>
      <c r="O132" s="37" t="s">
        <v>145</v>
      </c>
      <c r="P132" s="32">
        <v>35060812.916307054</v>
      </c>
      <c r="Q132" s="32">
        <v>7095805.71268697</v>
      </c>
      <c r="R132" s="33">
        <v>368.182442210075</v>
      </c>
      <c r="S132" s="32">
        <v>1543605.231585221</v>
      </c>
      <c r="T132" s="32">
        <v>1162123.8572151365</v>
      </c>
      <c r="V132" s="82"/>
      <c r="W132" s="82"/>
      <c r="X132" s="83"/>
      <c r="Y132" s="82"/>
      <c r="Z132" s="82"/>
      <c r="AB132" s="60"/>
      <c r="AC132" s="60"/>
      <c r="AD132" s="60"/>
      <c r="AE132" s="60"/>
      <c r="AF132" s="60"/>
    </row>
    <row r="133" spans="1:32" ht="15">
      <c r="A133" s="37" t="s">
        <v>146</v>
      </c>
      <c r="B133" s="32">
        <v>61234005.75907527</v>
      </c>
      <c r="C133" s="32">
        <v>14456435.639789926</v>
      </c>
      <c r="D133" s="33">
        <v>743.9089783902533</v>
      </c>
      <c r="E133" s="32">
        <v>2883711.893237741</v>
      </c>
      <c r="F133" s="32">
        <v>1834248.8168572353</v>
      </c>
      <c r="G133" s="6"/>
      <c r="H133" s="12" t="s">
        <v>146</v>
      </c>
      <c r="I133" s="12">
        <v>0.004781575163050444</v>
      </c>
      <c r="J133" s="12">
        <v>0.025846980216507998</v>
      </c>
      <c r="K133" s="12">
        <v>-0.001015750878183841</v>
      </c>
      <c r="L133" s="12">
        <v>0.023221966147827677</v>
      </c>
      <c r="M133" s="12">
        <v>0.024401865664219757</v>
      </c>
      <c r="N133" s="13"/>
      <c r="O133" s="37" t="s">
        <v>146</v>
      </c>
      <c r="P133" s="32">
        <v>60942604.11685848</v>
      </c>
      <c r="Q133" s="32">
        <v>14092194.955566231</v>
      </c>
      <c r="R133" s="33">
        <v>744.6653728967262</v>
      </c>
      <c r="S133" s="32">
        <v>2818266.210697361</v>
      </c>
      <c r="T133" s="32">
        <v>1790555.912027662</v>
      </c>
      <c r="V133" s="82"/>
      <c r="W133" s="82"/>
      <c r="X133" s="83"/>
      <c r="Y133" s="82"/>
      <c r="Z133" s="82"/>
      <c r="AB133" s="60"/>
      <c r="AC133" s="60"/>
      <c r="AD133" s="60"/>
      <c r="AE133" s="60"/>
      <c r="AF133" s="60"/>
    </row>
    <row r="134" spans="1:32" ht="15">
      <c r="A134" s="37" t="s">
        <v>147</v>
      </c>
      <c r="B134" s="32">
        <v>572005928.4447976</v>
      </c>
      <c r="C134" s="32">
        <v>118199315.42512546</v>
      </c>
      <c r="D134" s="33">
        <v>5938.789484879788</v>
      </c>
      <c r="E134" s="32">
        <v>25525719.25740959</v>
      </c>
      <c r="F134" s="32">
        <v>19970410.02986877</v>
      </c>
      <c r="G134" s="6"/>
      <c r="H134" s="12" t="s">
        <v>147</v>
      </c>
      <c r="I134" s="12">
        <v>0.026952516923181458</v>
      </c>
      <c r="J134" s="12">
        <v>0.04848273928632896</v>
      </c>
      <c r="K134" s="12">
        <v>0.021027270365486572</v>
      </c>
      <c r="L134" s="12">
        <v>0.04579980314236942</v>
      </c>
      <c r="M134" s="12">
        <v>0.047005737653935675</v>
      </c>
      <c r="N134" s="13"/>
      <c r="O134" s="37" t="s">
        <v>147</v>
      </c>
      <c r="P134" s="32">
        <v>556993550.3528106</v>
      </c>
      <c r="Q134" s="32">
        <v>112733677.91021551</v>
      </c>
      <c r="R134" s="33">
        <v>5816.484688752672</v>
      </c>
      <c r="S134" s="32">
        <v>24407844.771734636</v>
      </c>
      <c r="T134" s="32">
        <v>19073830.554756276</v>
      </c>
      <c r="V134" s="82"/>
      <c r="W134" s="82"/>
      <c r="X134" s="83"/>
      <c r="Y134" s="82"/>
      <c r="Z134" s="82"/>
      <c r="AB134" s="60"/>
      <c r="AC134" s="60"/>
      <c r="AD134" s="60"/>
      <c r="AE134" s="60"/>
      <c r="AF134" s="60"/>
    </row>
    <row r="135" spans="1:32" ht="15">
      <c r="A135" s="37" t="s">
        <v>148</v>
      </c>
      <c r="B135" s="32">
        <v>111464422.24729459</v>
      </c>
      <c r="C135" s="32">
        <v>21431380.67590481</v>
      </c>
      <c r="D135" s="33">
        <v>1076.1490171038104</v>
      </c>
      <c r="E135" s="32">
        <v>4771755.345308723</v>
      </c>
      <c r="F135" s="32">
        <v>3872046.329973112</v>
      </c>
      <c r="G135" s="6"/>
      <c r="H135" s="12" t="s">
        <v>148</v>
      </c>
      <c r="I135" s="12">
        <v>0.035970222019365616</v>
      </c>
      <c r="J135" s="12">
        <v>0.057689501999810044</v>
      </c>
      <c r="K135" s="12">
        <v>0.029992945669447435</v>
      </c>
      <c r="L135" s="12">
        <v>0.054983006902014075</v>
      </c>
      <c r="M135" s="12">
        <v>0.056199530765679295</v>
      </c>
      <c r="N135" s="13"/>
      <c r="O135" s="37" t="s">
        <v>148</v>
      </c>
      <c r="P135" s="32">
        <v>107594233.77056387</v>
      </c>
      <c r="Q135" s="32">
        <v>20262450.024684712</v>
      </c>
      <c r="R135" s="33">
        <v>1044.8120267506915</v>
      </c>
      <c r="S135" s="32">
        <v>4523063.702534044</v>
      </c>
      <c r="T135" s="32">
        <v>3666017.8471828313</v>
      </c>
      <c r="V135" s="82"/>
      <c r="W135" s="82"/>
      <c r="X135" s="83"/>
      <c r="Y135" s="82"/>
      <c r="Z135" s="82"/>
      <c r="AB135" s="60"/>
      <c r="AC135" s="60"/>
      <c r="AD135" s="60"/>
      <c r="AE135" s="60"/>
      <c r="AF135" s="60"/>
    </row>
    <row r="136" spans="1:32" ht="15">
      <c r="A136" s="37" t="s">
        <v>149</v>
      </c>
      <c r="B136" s="32">
        <v>33393599.979125604</v>
      </c>
      <c r="C136" s="32">
        <v>7164887.17875612</v>
      </c>
      <c r="D136" s="33">
        <v>375.00774966088966</v>
      </c>
      <c r="E136" s="32">
        <v>1490167.384730831</v>
      </c>
      <c r="F136" s="32">
        <v>481682.02122024447</v>
      </c>
      <c r="G136" s="6"/>
      <c r="H136" s="12" t="s">
        <v>149</v>
      </c>
      <c r="I136" s="12">
        <v>0.025023245065873168</v>
      </c>
      <c r="J136" s="12">
        <v>0.046513019938603906</v>
      </c>
      <c r="K136" s="12">
        <v>0.019109129900568345</v>
      </c>
      <c r="L136" s="12">
        <v>0.043835124060004116</v>
      </c>
      <c r="M136" s="12">
        <v>0.04503879305736547</v>
      </c>
      <c r="N136" s="13"/>
      <c r="O136" s="37" t="s">
        <v>149</v>
      </c>
      <c r="P136" s="32">
        <v>32578383.114599086</v>
      </c>
      <c r="Q136" s="32">
        <v>6846438.641706019</v>
      </c>
      <c r="R136" s="33">
        <v>367.97604756762223</v>
      </c>
      <c r="S136" s="32">
        <v>1427588.8503682597</v>
      </c>
      <c r="T136" s="32">
        <v>460922.6226052676</v>
      </c>
      <c r="V136" s="82"/>
      <c r="W136" s="82"/>
      <c r="X136" s="83"/>
      <c r="Y136" s="82"/>
      <c r="Z136" s="82"/>
      <c r="AB136" s="60"/>
      <c r="AC136" s="60"/>
      <c r="AD136" s="60"/>
      <c r="AE136" s="60"/>
      <c r="AF136" s="60"/>
    </row>
    <row r="137" spans="1:32" ht="15">
      <c r="A137" s="37" t="s">
        <v>150</v>
      </c>
      <c r="B137" s="32">
        <v>137495253.3696086</v>
      </c>
      <c r="C137" s="32">
        <v>20434766.2464484</v>
      </c>
      <c r="D137" s="33">
        <v>954.1316485758501</v>
      </c>
      <c r="E137" s="32">
        <v>6329409.911144083</v>
      </c>
      <c r="F137" s="32">
        <v>4114277.483813499</v>
      </c>
      <c r="G137" s="6"/>
      <c r="H137" s="12" t="s">
        <v>150</v>
      </c>
      <c r="I137" s="12">
        <v>-0.0017299554750421775</v>
      </c>
      <c r="J137" s="12">
        <v>0.01919893430604147</v>
      </c>
      <c r="K137" s="12">
        <v>-0.00748971169307322</v>
      </c>
      <c r="L137" s="12">
        <v>0.016590931755044114</v>
      </c>
      <c r="M137" s="12">
        <v>0.017763184881374405</v>
      </c>
      <c r="N137" s="13"/>
      <c r="O137" s="37" t="s">
        <v>150</v>
      </c>
      <c r="P137" s="32">
        <v>137733526.2374199</v>
      </c>
      <c r="Q137" s="32">
        <v>20049830.86090269</v>
      </c>
      <c r="R137" s="33">
        <v>961.3317461962588</v>
      </c>
      <c r="S137" s="32">
        <v>6226112.896971233</v>
      </c>
      <c r="T137" s="32">
        <v>4042470.335860144</v>
      </c>
      <c r="V137" s="82"/>
      <c r="W137" s="82"/>
      <c r="X137" s="83"/>
      <c r="Y137" s="82"/>
      <c r="Z137" s="82"/>
      <c r="AB137" s="60"/>
      <c r="AC137" s="60"/>
      <c r="AD137" s="60"/>
      <c r="AE137" s="60"/>
      <c r="AF137" s="60"/>
    </row>
    <row r="138" spans="1:32" ht="15">
      <c r="A138" s="37" t="s">
        <v>151</v>
      </c>
      <c r="B138" s="32">
        <v>225306393.82223696</v>
      </c>
      <c r="C138" s="32">
        <v>41000873.4573674</v>
      </c>
      <c r="D138" s="33">
        <v>2019.7590122216318</v>
      </c>
      <c r="E138" s="32">
        <v>11220239.264729146</v>
      </c>
      <c r="F138" s="32">
        <v>8696712.36148679</v>
      </c>
      <c r="G138" s="6"/>
      <c r="H138" s="12" t="s">
        <v>151</v>
      </c>
      <c r="I138" s="12">
        <v>0.03209279761574746</v>
      </c>
      <c r="J138" s="12">
        <v>0.0537307867787189</v>
      </c>
      <c r="K138" s="12">
        <v>0.026137892987229572</v>
      </c>
      <c r="L138" s="12">
        <v>0.05103442153786042</v>
      </c>
      <c r="M138" s="12">
        <v>0.05224639220181371</v>
      </c>
      <c r="N138" s="13"/>
      <c r="O138" s="37" t="s">
        <v>151</v>
      </c>
      <c r="P138" s="32">
        <v>218300519.43267167</v>
      </c>
      <c r="Q138" s="32">
        <v>38910197.909950115</v>
      </c>
      <c r="R138" s="33">
        <v>1968.311496948849</v>
      </c>
      <c r="S138" s="32">
        <v>10675425.119104885</v>
      </c>
      <c r="T138" s="32">
        <v>8264901.097250633</v>
      </c>
      <c r="V138" s="82"/>
      <c r="W138" s="82"/>
      <c r="X138" s="83"/>
      <c r="Y138" s="82"/>
      <c r="Z138" s="82"/>
      <c r="AB138" s="60"/>
      <c r="AC138" s="60"/>
      <c r="AD138" s="60"/>
      <c r="AE138" s="60"/>
      <c r="AF138" s="60"/>
    </row>
    <row r="139" spans="1:20" s="1" customFormat="1" ht="15">
      <c r="A139" s="37"/>
      <c r="B139" s="32"/>
      <c r="C139" s="32"/>
      <c r="D139" s="33"/>
      <c r="E139" s="32"/>
      <c r="F139" s="32"/>
      <c r="G139" s="6"/>
      <c r="H139" s="6"/>
      <c r="I139" s="5"/>
      <c r="J139" s="5"/>
      <c r="K139" s="15"/>
      <c r="L139" s="5"/>
      <c r="M139" s="5"/>
      <c r="N139" s="13"/>
      <c r="O139" s="37"/>
      <c r="P139" s="32"/>
      <c r="Q139" s="32"/>
      <c r="R139" s="33"/>
      <c r="S139" s="32"/>
      <c r="T139" s="32"/>
    </row>
    <row r="140" spans="1:20" s="1" customFormat="1" ht="15.75" thickBot="1">
      <c r="A140" s="38" t="s">
        <v>170</v>
      </c>
      <c r="B140" s="84">
        <v>23699809658.43699</v>
      </c>
      <c r="C140" s="84">
        <v>5624410444.3260355</v>
      </c>
      <c r="D140" s="85">
        <v>229258.62122927504</v>
      </c>
      <c r="E140" s="84">
        <v>1014406138.3960155</v>
      </c>
      <c r="F140" s="84">
        <v>663385816.9336544</v>
      </c>
      <c r="G140" s="24"/>
      <c r="H140" s="24" t="s">
        <v>170</v>
      </c>
      <c r="I140" s="86">
        <v>0.033168320336134594</v>
      </c>
      <c r="J140" s="86">
        <v>0.05378387430299769</v>
      </c>
      <c r="K140" s="86">
        <v>0.027624600764954987</v>
      </c>
      <c r="L140" s="86">
        <v>0.05252940721700994</v>
      </c>
      <c r="M140" s="86">
        <v>0.0538831545736449</v>
      </c>
      <c r="N140" s="87"/>
      <c r="O140" s="38" t="s">
        <v>152</v>
      </c>
      <c r="P140" s="84">
        <v>22938962792.36128</v>
      </c>
      <c r="Q140" s="84">
        <v>5337347231.704583</v>
      </c>
      <c r="R140" s="85">
        <v>223095.6918106251</v>
      </c>
      <c r="S140" s="84">
        <v>963779378.9327027</v>
      </c>
      <c r="T140" s="84">
        <v>629468090.5133467</v>
      </c>
    </row>
    <row r="142" spans="2:20" ht="15">
      <c r="B142" s="60"/>
      <c r="C142" s="60"/>
      <c r="D142" s="60"/>
      <c r="E142" s="60"/>
      <c r="F142" s="60"/>
      <c r="P142" s="60"/>
      <c r="Q142" s="60"/>
      <c r="R142" s="60"/>
      <c r="S142" s="60"/>
      <c r="T142" s="60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60" ht="15">
      <c r="D160" s="2"/>
    </row>
    <row r="161" ht="15">
      <c r="D161" s="2"/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0"/>
  <sheetViews>
    <sheetView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4.57421875" style="2" customWidth="1"/>
    <col min="2" max="2" width="35.140625" style="2" customWidth="1"/>
    <col min="3" max="3" width="16.7109375" style="2" customWidth="1"/>
    <col min="4" max="4" width="14.57421875" style="3" customWidth="1"/>
    <col min="5" max="5" width="11.421875" style="3" customWidth="1"/>
    <col min="6" max="6" width="22.140625" style="2" customWidth="1"/>
    <col min="7" max="7" width="22.421875" style="2" customWidth="1"/>
    <col min="8" max="8" width="9.57421875" style="2" customWidth="1"/>
    <col min="9" max="9" width="23.28125" style="2" customWidth="1"/>
    <col min="10" max="10" width="34.140625" style="2" customWidth="1"/>
    <col min="11" max="11" width="7.421875" style="2" customWidth="1"/>
    <col min="12" max="12" width="10.8515625" style="2" customWidth="1"/>
    <col min="13" max="13" width="15.8515625" style="2" customWidth="1"/>
    <col min="14" max="14" width="16.140625" style="2" customWidth="1"/>
    <col min="15" max="15" width="21.140625" style="2" customWidth="1"/>
    <col min="16" max="16" width="10.00390625" style="2" customWidth="1"/>
    <col min="17" max="17" width="22.57421875" style="2" customWidth="1"/>
    <col min="18" max="18" width="33.421875" style="2" customWidth="1"/>
    <col min="19" max="19" width="18.421875" style="2" customWidth="1"/>
    <col min="20" max="20" width="14.8515625" style="2" customWidth="1"/>
    <col min="21" max="21" width="14.8515625" style="3" customWidth="1"/>
    <col min="22" max="22" width="16.28125" style="2" customWidth="1"/>
    <col min="23" max="23" width="21.7109375" style="2" customWidth="1"/>
    <col min="24" max="16384" width="9.140625" style="2" customWidth="1"/>
  </cols>
  <sheetData>
    <row r="1" spans="1:23" ht="18.75">
      <c r="A1" s="16" t="s">
        <v>169</v>
      </c>
      <c r="B1" s="17"/>
      <c r="C1" s="17"/>
      <c r="D1" s="18"/>
      <c r="E1" s="18"/>
      <c r="F1" s="17"/>
      <c r="G1" s="19"/>
      <c r="H1" s="19"/>
      <c r="I1" s="19"/>
      <c r="J1" s="25"/>
      <c r="K1" s="25"/>
      <c r="L1" s="25"/>
      <c r="M1" s="99"/>
      <c r="N1" s="25"/>
      <c r="O1" s="25"/>
      <c r="P1" s="25"/>
      <c r="Q1" s="25"/>
      <c r="R1" s="25"/>
      <c r="S1" s="25"/>
      <c r="T1" s="25"/>
      <c r="U1" s="73"/>
      <c r="V1" s="73"/>
      <c r="W1" s="1"/>
    </row>
    <row r="2" spans="1:23" ht="18.75">
      <c r="A2" s="39" t="s">
        <v>154</v>
      </c>
      <c r="B2" s="20"/>
      <c r="C2" s="20"/>
      <c r="D2" s="21"/>
      <c r="E2" s="21"/>
      <c r="F2" s="20"/>
      <c r="G2" s="22"/>
      <c r="H2" s="22"/>
      <c r="I2" s="22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74"/>
      <c r="V2" s="74"/>
      <c r="W2" s="1"/>
    </row>
    <row r="3" spans="1:22" ht="15">
      <c r="A3" s="23"/>
      <c r="B3" s="20"/>
      <c r="C3" s="20"/>
      <c r="D3" s="21"/>
      <c r="E3" s="21"/>
      <c r="F3" s="20"/>
      <c r="G3" s="22"/>
      <c r="H3" s="22"/>
      <c r="I3" s="2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75"/>
      <c r="V3" s="75"/>
    </row>
    <row r="4" spans="1:23" ht="15.75">
      <c r="A4" s="31">
        <v>2016</v>
      </c>
      <c r="B4" s="40"/>
      <c r="C4" s="32"/>
      <c r="D4" s="32"/>
      <c r="E4" s="33"/>
      <c r="F4" s="32"/>
      <c r="G4" s="32"/>
      <c r="H4" s="6"/>
      <c r="I4" s="7" t="s">
        <v>168</v>
      </c>
      <c r="J4" s="7"/>
      <c r="K4" s="8"/>
      <c r="L4" s="8"/>
      <c r="M4" s="8"/>
      <c r="N4" s="8"/>
      <c r="O4" s="8"/>
      <c r="P4" s="8"/>
      <c r="Q4" s="31">
        <v>2015</v>
      </c>
      <c r="R4" s="40"/>
      <c r="S4" s="32"/>
      <c r="T4" s="32"/>
      <c r="U4" s="33"/>
      <c r="V4" s="32"/>
      <c r="W4" s="32"/>
    </row>
    <row r="5" spans="1:23" ht="15">
      <c r="A5" s="34" t="s">
        <v>155</v>
      </c>
      <c r="B5" s="41" t="s">
        <v>164</v>
      </c>
      <c r="C5" s="35" t="s">
        <v>0</v>
      </c>
      <c r="D5" s="35" t="s">
        <v>9</v>
      </c>
      <c r="E5" s="36" t="s">
        <v>12</v>
      </c>
      <c r="F5" s="35" t="s">
        <v>18</v>
      </c>
      <c r="G5" s="35" t="s">
        <v>153</v>
      </c>
      <c r="H5" s="9"/>
      <c r="I5" s="9" t="s">
        <v>155</v>
      </c>
      <c r="J5" s="41" t="s">
        <v>164</v>
      </c>
      <c r="K5" s="10" t="s">
        <v>0</v>
      </c>
      <c r="L5" s="10" t="s">
        <v>9</v>
      </c>
      <c r="M5" s="11" t="s">
        <v>12</v>
      </c>
      <c r="N5" s="10" t="s">
        <v>18</v>
      </c>
      <c r="O5" s="10" t="s">
        <v>153</v>
      </c>
      <c r="P5" s="8"/>
      <c r="Q5" s="34" t="s">
        <v>155</v>
      </c>
      <c r="R5" s="41" t="s">
        <v>164</v>
      </c>
      <c r="S5" s="35" t="s">
        <v>0</v>
      </c>
      <c r="T5" s="35" t="s">
        <v>9</v>
      </c>
      <c r="U5" s="36" t="s">
        <v>12</v>
      </c>
      <c r="V5" s="35" t="s">
        <v>18</v>
      </c>
      <c r="W5" s="35" t="s">
        <v>153</v>
      </c>
    </row>
    <row r="6" spans="1:33" ht="15">
      <c r="A6" s="37" t="s">
        <v>30</v>
      </c>
      <c r="B6" s="42" t="s">
        <v>173</v>
      </c>
      <c r="C6" s="32">
        <v>13629763.245035004</v>
      </c>
      <c r="D6" s="32">
        <v>2871908.0244038845</v>
      </c>
      <c r="E6" s="33">
        <v>132.32505211899087</v>
      </c>
      <c r="F6" s="32">
        <v>526419.4198040613</v>
      </c>
      <c r="G6" s="32">
        <v>400580.04667493445</v>
      </c>
      <c r="H6" s="6"/>
      <c r="I6" s="12" t="s">
        <v>30</v>
      </c>
      <c r="J6" s="42" t="s">
        <v>173</v>
      </c>
      <c r="K6" s="12">
        <f>C6/S6-1</f>
        <v>0.017222003458136292</v>
      </c>
      <c r="L6" s="12">
        <f>D6/T6-1</f>
        <v>0.03854822406350311</v>
      </c>
      <c r="M6" s="12">
        <f>E6/U6-1</f>
        <v>0.011352899409918571</v>
      </c>
      <c r="N6" s="12">
        <f>F6/V6-1</f>
        <v>0.03589070910099457</v>
      </c>
      <c r="O6" s="12">
        <f>G6/W6-1</f>
        <v>0.037085217220581335</v>
      </c>
      <c r="P6" s="13"/>
      <c r="Q6" s="37" t="s">
        <v>30</v>
      </c>
      <c r="R6" s="42" t="s">
        <v>173</v>
      </c>
      <c r="S6" s="32">
        <v>13399005.525538592</v>
      </c>
      <c r="T6" s="32">
        <v>2765310.226199259</v>
      </c>
      <c r="U6" s="33">
        <v>130.83964281527932</v>
      </c>
      <c r="V6" s="32">
        <v>508180.46264834085</v>
      </c>
      <c r="W6" s="32">
        <v>386255.67120559356</v>
      </c>
      <c r="Z6" s="60"/>
      <c r="AA6" s="60"/>
      <c r="AB6" s="60"/>
      <c r="AC6" s="60"/>
      <c r="AD6" s="60"/>
      <c r="AE6" s="60"/>
      <c r="AF6" s="60"/>
      <c r="AG6" s="60"/>
    </row>
    <row r="7" spans="1:31" ht="15">
      <c r="A7" s="37" t="s">
        <v>32</v>
      </c>
      <c r="B7" s="42" t="s">
        <v>173</v>
      </c>
      <c r="C7" s="32">
        <v>54493490.92981483</v>
      </c>
      <c r="D7" s="32">
        <v>10367851.045690522</v>
      </c>
      <c r="E7" s="33">
        <v>517.3822989288102</v>
      </c>
      <c r="F7" s="32">
        <v>2614046.9004500797</v>
      </c>
      <c r="G7" s="32">
        <v>1627455.2196312095</v>
      </c>
      <c r="H7" s="6"/>
      <c r="I7" s="12" t="s">
        <v>32</v>
      </c>
      <c r="J7" s="42" t="s">
        <v>173</v>
      </c>
      <c r="K7" s="12">
        <f aca="true" t="shared" si="0" ref="K7:K20">C7/S7-1</f>
        <v>0.10377397393515952</v>
      </c>
      <c r="L7" s="12">
        <f aca="true" t="shared" si="1" ref="L7:L20">D7/T7-1</f>
        <v>0.12691477032629073</v>
      </c>
      <c r="M7" s="12">
        <f aca="true" t="shared" si="2" ref="M7:M20">E7/U7-1</f>
        <v>0.0974054877279038</v>
      </c>
      <c r="N7" s="12">
        <f aca="true" t="shared" si="3" ref="N7:N20">F7/V7-1</f>
        <v>0.12403113642829422</v>
      </c>
      <c r="O7" s="12">
        <f aca="true" t="shared" si="4" ref="O7:O20">G7/W7-1</f>
        <v>0.12532728119273306</v>
      </c>
      <c r="P7" s="13"/>
      <c r="Q7" s="37" t="s">
        <v>32</v>
      </c>
      <c r="R7" s="42" t="s">
        <v>173</v>
      </c>
      <c r="S7" s="32">
        <v>49370153.8690348</v>
      </c>
      <c r="T7" s="32">
        <v>9200208.674777223</v>
      </c>
      <c r="U7" s="33">
        <v>471.45955138242624</v>
      </c>
      <c r="V7" s="32">
        <v>2325600.079688574</v>
      </c>
      <c r="W7" s="32">
        <v>1446206.1364994827</v>
      </c>
      <c r="Z7" s="60"/>
      <c r="AA7" s="60"/>
      <c r="AB7" s="60"/>
      <c r="AC7" s="60"/>
      <c r="AD7" s="60"/>
      <c r="AE7" s="60"/>
    </row>
    <row r="8" spans="1:31" ht="15">
      <c r="A8" s="37" t="s">
        <v>39</v>
      </c>
      <c r="B8" s="42" t="s">
        <v>173</v>
      </c>
      <c r="C8" s="32">
        <v>69033009.94826446</v>
      </c>
      <c r="D8" s="32">
        <v>13188909.280745706</v>
      </c>
      <c r="E8" s="33">
        <v>674.2101494370277</v>
      </c>
      <c r="F8" s="32">
        <v>3266866.1891100984</v>
      </c>
      <c r="G8" s="32">
        <v>2059388.472640779</v>
      </c>
      <c r="H8" s="6"/>
      <c r="I8" s="12" t="s">
        <v>39</v>
      </c>
      <c r="J8" s="42" t="s">
        <v>173</v>
      </c>
      <c r="K8" s="12">
        <f t="shared" si="0"/>
        <v>0.04009432547423741</v>
      </c>
      <c r="L8" s="12">
        <f t="shared" si="1"/>
        <v>0.06190006793758007</v>
      </c>
      <c r="M8" s="12">
        <f t="shared" si="2"/>
        <v>0.03409325412951958</v>
      </c>
      <c r="N8" s="12">
        <f t="shared" si="3"/>
        <v>0.05918279852837438</v>
      </c>
      <c r="O8" s="12">
        <f t="shared" si="4"/>
        <v>0.060404165263159726</v>
      </c>
      <c r="P8" s="13"/>
      <c r="Q8" s="37" t="s">
        <v>39</v>
      </c>
      <c r="R8" s="42" t="s">
        <v>173</v>
      </c>
      <c r="S8" s="32">
        <v>66371874.41320616</v>
      </c>
      <c r="T8" s="32">
        <v>12420103.999391558</v>
      </c>
      <c r="U8" s="33">
        <v>651.981962695004</v>
      </c>
      <c r="V8" s="32">
        <v>3084327.08088639</v>
      </c>
      <c r="W8" s="32">
        <v>1942078.822492839</v>
      </c>
      <c r="Z8" s="60"/>
      <c r="AA8" s="60"/>
      <c r="AB8" s="60"/>
      <c r="AC8" s="60"/>
      <c r="AD8" s="60"/>
      <c r="AE8" s="60"/>
    </row>
    <row r="9" spans="1:31" ht="15">
      <c r="A9" s="37" t="s">
        <v>60</v>
      </c>
      <c r="B9" s="42" t="s">
        <v>173</v>
      </c>
      <c r="C9" s="32">
        <v>23724961.753432166</v>
      </c>
      <c r="D9" s="32">
        <v>4521295.070715683</v>
      </c>
      <c r="E9" s="33">
        <v>223.54245601634014</v>
      </c>
      <c r="F9" s="32">
        <v>1082453.8675883128</v>
      </c>
      <c r="G9" s="32">
        <v>709704.8839469743</v>
      </c>
      <c r="H9" s="6"/>
      <c r="I9" s="12" t="s">
        <v>60</v>
      </c>
      <c r="J9" s="42" t="s">
        <v>173</v>
      </c>
      <c r="K9" s="12">
        <f t="shared" si="0"/>
        <v>0.01912873291217254</v>
      </c>
      <c r="L9" s="12">
        <f t="shared" si="1"/>
        <v>0.04049492840289681</v>
      </c>
      <c r="M9" s="12">
        <f t="shared" si="2"/>
        <v>0.01324862753531697</v>
      </c>
      <c r="N9" s="12">
        <f t="shared" si="3"/>
        <v>0.03783243206755471</v>
      </c>
      <c r="O9" s="12">
        <f t="shared" si="4"/>
        <v>0.03902917923015026</v>
      </c>
      <c r="P9" s="13"/>
      <c r="Q9" s="37" t="s">
        <v>60</v>
      </c>
      <c r="R9" s="42" t="s">
        <v>173</v>
      </c>
      <c r="S9" s="32">
        <v>23279651.517269857</v>
      </c>
      <c r="T9" s="32">
        <v>4345331.195083886</v>
      </c>
      <c r="U9" s="33">
        <v>220.6195497743702</v>
      </c>
      <c r="V9" s="32">
        <v>1042994.8362972854</v>
      </c>
      <c r="W9" s="32">
        <v>683046.1532108437</v>
      </c>
      <c r="Z9" s="60"/>
      <c r="AA9" s="60"/>
      <c r="AB9" s="60"/>
      <c r="AC9" s="60"/>
      <c r="AD9" s="60"/>
      <c r="AE9" s="60"/>
    </row>
    <row r="10" spans="1:31" ht="15">
      <c r="A10" s="37" t="s">
        <v>66</v>
      </c>
      <c r="B10" s="42" t="s">
        <v>173</v>
      </c>
      <c r="C10" s="32">
        <v>17132357.327760074</v>
      </c>
      <c r="D10" s="32">
        <v>3190137.699846754</v>
      </c>
      <c r="E10" s="33">
        <v>153.92824251534077</v>
      </c>
      <c r="F10" s="32">
        <v>816681.160967224</v>
      </c>
      <c r="G10" s="32">
        <v>421475.01415744954</v>
      </c>
      <c r="H10" s="6"/>
      <c r="I10" s="12" t="s">
        <v>66</v>
      </c>
      <c r="J10" s="42" t="s">
        <v>173</v>
      </c>
      <c r="K10" s="12">
        <f t="shared" si="0"/>
        <v>0.03551149729799685</v>
      </c>
      <c r="L10" s="12">
        <f t="shared" si="1"/>
        <v>0.05722116004191702</v>
      </c>
      <c r="M10" s="12">
        <f t="shared" si="2"/>
        <v>0.029536867669355038</v>
      </c>
      <c r="N10" s="12">
        <f t="shared" si="3"/>
        <v>0.05451586337259218</v>
      </c>
      <c r="O10" s="12">
        <f t="shared" si="4"/>
        <v>0.055731848562888375</v>
      </c>
      <c r="P10" s="13"/>
      <c r="Q10" s="37" t="s">
        <v>66</v>
      </c>
      <c r="R10" s="42" t="s">
        <v>173</v>
      </c>
      <c r="S10" s="32">
        <v>16544825.791373871</v>
      </c>
      <c r="T10" s="32">
        <v>3017474.318921379</v>
      </c>
      <c r="U10" s="33">
        <v>149.51212273126308</v>
      </c>
      <c r="V10" s="32">
        <v>774460.7637814794</v>
      </c>
      <c r="W10" s="32">
        <v>399225.4422665955</v>
      </c>
      <c r="Z10" s="60"/>
      <c r="AA10" s="60"/>
      <c r="AB10" s="60"/>
      <c r="AC10" s="60"/>
      <c r="AD10" s="60"/>
      <c r="AE10" s="60"/>
    </row>
    <row r="11" spans="1:31" ht="15">
      <c r="A11" s="37" t="s">
        <v>67</v>
      </c>
      <c r="B11" s="42" t="s">
        <v>173</v>
      </c>
      <c r="C11" s="32">
        <v>26540667.34856243</v>
      </c>
      <c r="D11" s="32">
        <v>4847274.142392356</v>
      </c>
      <c r="E11" s="33">
        <v>243.88936484864834</v>
      </c>
      <c r="F11" s="32">
        <v>1294200.0442351408</v>
      </c>
      <c r="G11" s="32">
        <v>828765.6344009483</v>
      </c>
      <c r="H11" s="6"/>
      <c r="I11" s="12" t="s">
        <v>67</v>
      </c>
      <c r="J11" s="42" t="s">
        <v>173</v>
      </c>
      <c r="K11" s="12">
        <f t="shared" si="0"/>
        <v>0.018794300905099925</v>
      </c>
      <c r="L11" s="12">
        <f t="shared" si="1"/>
        <v>0.040153484975764764</v>
      </c>
      <c r="M11" s="12">
        <f t="shared" si="2"/>
        <v>0.012916125113172638</v>
      </c>
      <c r="N11" s="12">
        <f t="shared" si="3"/>
        <v>0.037491862351431315</v>
      </c>
      <c r="O11" s="12">
        <f t="shared" si="4"/>
        <v>0.03868821679567547</v>
      </c>
      <c r="P11" s="13"/>
      <c r="Q11" s="37" t="s">
        <v>67</v>
      </c>
      <c r="R11" s="42" t="s">
        <v>173</v>
      </c>
      <c r="S11" s="32">
        <v>26051055.96388164</v>
      </c>
      <c r="T11" s="32">
        <v>4660152.768228523</v>
      </c>
      <c r="U11" s="33">
        <v>240.77942763661574</v>
      </c>
      <c r="V11" s="32">
        <v>1247431.5136331683</v>
      </c>
      <c r="W11" s="32">
        <v>797896.4438026142</v>
      </c>
      <c r="Z11" s="60"/>
      <c r="AA11" s="60"/>
      <c r="AB11" s="60"/>
      <c r="AC11" s="60"/>
      <c r="AD11" s="60"/>
      <c r="AE11" s="60"/>
    </row>
    <row r="12" spans="1:31" ht="15">
      <c r="A12" s="37" t="s">
        <v>70</v>
      </c>
      <c r="B12" s="42" t="s">
        <v>173</v>
      </c>
      <c r="C12" s="32">
        <v>15140691.599867376</v>
      </c>
      <c r="D12" s="32">
        <v>3515865.5396410283</v>
      </c>
      <c r="E12" s="33">
        <v>149.26132422871544</v>
      </c>
      <c r="F12" s="32">
        <v>647684.3556902441</v>
      </c>
      <c r="G12" s="32">
        <v>452587.58940103895</v>
      </c>
      <c r="H12" s="6"/>
      <c r="I12" s="12" t="s">
        <v>70</v>
      </c>
      <c r="J12" s="42" t="s">
        <v>173</v>
      </c>
      <c r="K12" s="12">
        <f t="shared" si="0"/>
        <v>0.02385893324832633</v>
      </c>
      <c r="L12" s="12">
        <f t="shared" si="1"/>
        <v>0.045324298139175045</v>
      </c>
      <c r="M12" s="12">
        <f t="shared" si="2"/>
        <v>0.01795153585670195</v>
      </c>
      <c r="N12" s="12">
        <f t="shared" si="3"/>
        <v>0.04264944405092752</v>
      </c>
      <c r="O12" s="12">
        <f t="shared" si="4"/>
        <v>0.04385174581486795</v>
      </c>
      <c r="P12" s="13"/>
      <c r="Q12" s="37" t="s">
        <v>70</v>
      </c>
      <c r="R12" s="42" t="s">
        <v>173</v>
      </c>
      <c r="S12" s="32">
        <v>14787868.824693996</v>
      </c>
      <c r="T12" s="32">
        <v>3363420.8502564854</v>
      </c>
      <c r="U12" s="33">
        <v>146.62910656458513</v>
      </c>
      <c r="V12" s="32">
        <v>621190.9087812341</v>
      </c>
      <c r="W12" s="32">
        <v>433574.5868276849</v>
      </c>
      <c r="Z12" s="60"/>
      <c r="AA12" s="60"/>
      <c r="AB12" s="60"/>
      <c r="AC12" s="60"/>
      <c r="AD12" s="60"/>
      <c r="AE12" s="60"/>
    </row>
    <row r="13" spans="1:31" ht="15">
      <c r="A13" s="37" t="s">
        <v>100</v>
      </c>
      <c r="B13" s="42" t="s">
        <v>173</v>
      </c>
      <c r="C13" s="32">
        <f>ROUNDUP(143835800.462392,0)</f>
        <v>143835801</v>
      </c>
      <c r="D13" s="32">
        <v>28003400.53184669</v>
      </c>
      <c r="E13" s="33">
        <v>1401.0917748422353</v>
      </c>
      <c r="F13" s="32">
        <v>6424335.4139102455</v>
      </c>
      <c r="G13" s="32">
        <v>2603011.6831528945</v>
      </c>
      <c r="H13" s="6"/>
      <c r="I13" s="12" t="s">
        <v>100</v>
      </c>
      <c r="J13" s="42" t="s">
        <v>173</v>
      </c>
      <c r="K13" s="12">
        <f t="shared" si="0"/>
        <v>0.030898842070419708</v>
      </c>
      <c r="L13" s="12">
        <f t="shared" si="1"/>
        <v>0.05251179583213106</v>
      </c>
      <c r="M13" s="12">
        <f t="shared" si="2"/>
        <v>0.024950822421201835</v>
      </c>
      <c r="N13" s="12">
        <f t="shared" si="3"/>
        <v>0.04981854983658485</v>
      </c>
      <c r="O13" s="12">
        <f t="shared" si="4"/>
        <v>0.051029118452419864</v>
      </c>
      <c r="P13" s="13"/>
      <c r="Q13" s="37" t="s">
        <v>100</v>
      </c>
      <c r="R13" s="42" t="s">
        <v>173</v>
      </c>
      <c r="S13" s="32">
        <v>139524650.84850168</v>
      </c>
      <c r="T13" s="32">
        <v>26606258.13671456</v>
      </c>
      <c r="U13" s="33">
        <v>1366.9843900729697</v>
      </c>
      <c r="V13" s="32">
        <v>6119472.183940986</v>
      </c>
      <c r="W13" s="32">
        <v>2476631.3677262147</v>
      </c>
      <c r="Z13" s="60"/>
      <c r="AA13" s="60"/>
      <c r="AB13" s="60"/>
      <c r="AC13" s="60"/>
      <c r="AD13" s="60"/>
      <c r="AE13" s="60"/>
    </row>
    <row r="14" spans="1:31" ht="15">
      <c r="A14" s="37" t="s">
        <v>111</v>
      </c>
      <c r="B14" s="42" t="s">
        <v>173</v>
      </c>
      <c r="C14" s="32">
        <v>27694277.810588926</v>
      </c>
      <c r="D14" s="32">
        <v>6198940.448338224</v>
      </c>
      <c r="E14" s="33">
        <v>284.2549282296612</v>
      </c>
      <c r="F14" s="32">
        <v>1550925.3943696038</v>
      </c>
      <c r="G14" s="32">
        <v>821882.5167452717</v>
      </c>
      <c r="H14" s="6"/>
      <c r="I14" s="12" t="s">
        <v>111</v>
      </c>
      <c r="J14" s="42" t="s">
        <v>173</v>
      </c>
      <c r="K14" s="12">
        <f t="shared" si="0"/>
        <v>0.045154945178228045</v>
      </c>
      <c r="L14" s="12">
        <f t="shared" si="1"/>
        <v>0.06706678433613722</v>
      </c>
      <c r="M14" s="12">
        <f t="shared" si="2"/>
        <v>0.0391246753856882</v>
      </c>
      <c r="N14" s="12">
        <f t="shared" si="3"/>
        <v>0.06433629394612561</v>
      </c>
      <c r="O14" s="12">
        <f t="shared" si="4"/>
        <v>0.06556360328862643</v>
      </c>
      <c r="P14" s="13"/>
      <c r="Q14" s="37" t="s">
        <v>111</v>
      </c>
      <c r="R14" s="42" t="s">
        <v>173</v>
      </c>
      <c r="S14" s="32">
        <v>26497772.352659423</v>
      </c>
      <c r="T14" s="32">
        <v>5809327.531636007</v>
      </c>
      <c r="U14" s="33">
        <v>273.5522839202671</v>
      </c>
      <c r="V14" s="32">
        <v>1457176.0854075584</v>
      </c>
      <c r="W14" s="32">
        <v>771312.4906000103</v>
      </c>
      <c r="Z14" s="60"/>
      <c r="AA14" s="60"/>
      <c r="AB14" s="60"/>
      <c r="AC14" s="60"/>
      <c r="AD14" s="60"/>
      <c r="AE14" s="60"/>
    </row>
    <row r="15" spans="1:31" ht="15">
      <c r="A15" s="37" t="s">
        <v>120</v>
      </c>
      <c r="B15" s="42" t="s">
        <v>173</v>
      </c>
      <c r="C15" s="32">
        <v>56888432.60285841</v>
      </c>
      <c r="D15" s="32">
        <v>12053979.774773933</v>
      </c>
      <c r="E15" s="33">
        <v>634.8065094011515</v>
      </c>
      <c r="F15" s="32">
        <v>2485554.323255164</v>
      </c>
      <c r="G15" s="32">
        <v>1693598.5100296657</v>
      </c>
      <c r="H15" s="6"/>
      <c r="I15" s="12" t="s">
        <v>120</v>
      </c>
      <c r="J15" s="42" t="s">
        <v>173</v>
      </c>
      <c r="K15" s="12">
        <f t="shared" si="0"/>
        <v>0.03476655718801136</v>
      </c>
      <c r="L15" s="12">
        <f t="shared" si="1"/>
        <v>0.056460602144398964</v>
      </c>
      <c r="M15" s="12">
        <f t="shared" si="2"/>
        <v>0.028796225668337172</v>
      </c>
      <c r="N15" s="12">
        <f t="shared" si="3"/>
        <v>0.053757251647572835</v>
      </c>
      <c r="O15" s="12">
        <f t="shared" si="4"/>
        <v>0.05497236206617995</v>
      </c>
      <c r="P15" s="13"/>
      <c r="Q15" s="37" t="s">
        <v>120</v>
      </c>
      <c r="R15" s="42" t="s">
        <v>173</v>
      </c>
      <c r="S15" s="32">
        <v>54977069.18307575</v>
      </c>
      <c r="T15" s="32">
        <v>11409776.90063105</v>
      </c>
      <c r="U15" s="33">
        <v>617.0381398792185</v>
      </c>
      <c r="V15" s="32">
        <v>2358754.1811635885</v>
      </c>
      <c r="W15" s="32">
        <v>1605348.7000481475</v>
      </c>
      <c r="Z15" s="60"/>
      <c r="AA15" s="60"/>
      <c r="AB15" s="60"/>
      <c r="AC15" s="60"/>
      <c r="AD15" s="60"/>
      <c r="AE15" s="60"/>
    </row>
    <row r="16" spans="1:31" ht="15">
      <c r="A16" s="37" t="s">
        <v>121</v>
      </c>
      <c r="B16" s="42" t="s">
        <v>173</v>
      </c>
      <c r="C16" s="32">
        <v>15481313.479455307</v>
      </c>
      <c r="D16" s="32">
        <v>2822075.8335513268</v>
      </c>
      <c r="E16" s="33">
        <v>136.7222781900171</v>
      </c>
      <c r="F16" s="32">
        <v>712240.398340188</v>
      </c>
      <c r="G16" s="32">
        <v>439719.1828031191</v>
      </c>
      <c r="H16" s="6"/>
      <c r="I16" s="12" t="s">
        <v>121</v>
      </c>
      <c r="J16" s="42" t="s">
        <v>173</v>
      </c>
      <c r="K16" s="12">
        <f t="shared" si="0"/>
        <v>0.0029035202997929055</v>
      </c>
      <c r="L16" s="12">
        <f t="shared" si="1"/>
        <v>0.023929551635235358</v>
      </c>
      <c r="M16" s="12">
        <f t="shared" si="2"/>
        <v>-0.0028829698576682272</v>
      </c>
      <c r="N16" s="12">
        <f t="shared" si="3"/>
        <v>0.02130944402638657</v>
      </c>
      <c r="O16" s="12">
        <f t="shared" si="4"/>
        <v>0.02248713817190029</v>
      </c>
      <c r="P16" s="13"/>
      <c r="Q16" s="37" t="s">
        <v>121</v>
      </c>
      <c r="R16" s="42" t="s">
        <v>173</v>
      </c>
      <c r="S16" s="32">
        <v>15436493.307778554</v>
      </c>
      <c r="T16" s="32">
        <v>2756123.0448368415</v>
      </c>
      <c r="U16" s="33">
        <v>137.11758405179472</v>
      </c>
      <c r="V16" s="32">
        <v>697379.6262298995</v>
      </c>
      <c r="W16" s="32">
        <v>430048.6200631246</v>
      </c>
      <c r="Z16" s="60"/>
      <c r="AA16" s="60"/>
      <c r="AB16" s="60"/>
      <c r="AC16" s="60"/>
      <c r="AD16" s="60"/>
      <c r="AE16" s="60"/>
    </row>
    <row r="17" spans="1:31" ht="15">
      <c r="A17" s="37" t="s">
        <v>133</v>
      </c>
      <c r="B17" s="42" t="s">
        <v>173</v>
      </c>
      <c r="C17" s="32">
        <v>24646531.658990145</v>
      </c>
      <c r="D17" s="32">
        <v>4992765.437799486</v>
      </c>
      <c r="E17" s="33">
        <v>245.3006698733026</v>
      </c>
      <c r="F17" s="32">
        <v>1489507.9874273206</v>
      </c>
      <c r="G17" s="32">
        <v>508280.22188720515</v>
      </c>
      <c r="H17" s="6"/>
      <c r="I17" s="12" t="s">
        <v>133</v>
      </c>
      <c r="J17" s="42" t="s">
        <v>173</v>
      </c>
      <c r="K17" s="12">
        <f t="shared" si="0"/>
        <v>0.03269727030431113</v>
      </c>
      <c r="L17" s="12">
        <f t="shared" si="1"/>
        <v>0.054347932333050686</v>
      </c>
      <c r="M17" s="12">
        <f t="shared" si="2"/>
        <v>0.02673887802698971</v>
      </c>
      <c r="N17" s="12">
        <f t="shared" si="3"/>
        <v>0.0516499878939356</v>
      </c>
      <c r="O17" s="12">
        <f t="shared" si="4"/>
        <v>0.05286266838085041</v>
      </c>
      <c r="P17" s="13"/>
      <c r="Q17" s="37" t="s">
        <v>133</v>
      </c>
      <c r="R17" s="42" t="s">
        <v>173</v>
      </c>
      <c r="S17" s="32">
        <v>23866172.9508856</v>
      </c>
      <c r="T17" s="32">
        <v>4735405.9174295</v>
      </c>
      <c r="U17" s="33">
        <v>238.912419820587</v>
      </c>
      <c r="V17" s="32">
        <v>1416353.353847559</v>
      </c>
      <c r="W17" s="32">
        <v>482760.22804461874</v>
      </c>
      <c r="Z17" s="60"/>
      <c r="AA17" s="60"/>
      <c r="AB17" s="60"/>
      <c r="AC17" s="60"/>
      <c r="AD17" s="60"/>
      <c r="AE17" s="60"/>
    </row>
    <row r="18" spans="1:31" ht="15">
      <c r="A18" s="37" t="s">
        <v>144</v>
      </c>
      <c r="B18" s="42" t="s">
        <v>173</v>
      </c>
      <c r="C18" s="32">
        <v>103863123.25104733</v>
      </c>
      <c r="D18" s="32">
        <v>23001432.64191094</v>
      </c>
      <c r="E18" s="33">
        <v>1198.2619621533302</v>
      </c>
      <c r="F18" s="32">
        <v>4794535.86176682</v>
      </c>
      <c r="G18" s="32">
        <v>2565285.163380073</v>
      </c>
      <c r="H18" s="6"/>
      <c r="I18" s="12" t="s">
        <v>144</v>
      </c>
      <c r="J18" s="42" t="s">
        <v>173</v>
      </c>
      <c r="K18" s="12">
        <f t="shared" si="0"/>
        <v>0.005149314469530042</v>
      </c>
      <c r="L18" s="12">
        <f t="shared" si="1"/>
        <v>0.026222429235860822</v>
      </c>
      <c r="M18" s="12">
        <f t="shared" si="2"/>
        <v>-0.0006501333310102719</v>
      </c>
      <c r="N18" s="12">
        <f t="shared" si="3"/>
        <v>0.023596454440116155</v>
      </c>
      <c r="O18" s="12">
        <f t="shared" si="4"/>
        <v>0.024776785787107736</v>
      </c>
      <c r="P18" s="13"/>
      <c r="Q18" s="37" t="s">
        <v>144</v>
      </c>
      <c r="R18" s="42" t="s">
        <v>173</v>
      </c>
      <c r="S18" s="32">
        <v>103331039.23556009</v>
      </c>
      <c r="T18" s="32">
        <v>22413691.21023609</v>
      </c>
      <c r="U18" s="33">
        <v>1199.0414989970927</v>
      </c>
      <c r="V18" s="32">
        <v>4684009.837049818</v>
      </c>
      <c r="W18" s="32">
        <v>2503262.3679211624</v>
      </c>
      <c r="Z18" s="60"/>
      <c r="AA18" s="60"/>
      <c r="AB18" s="60"/>
      <c r="AC18" s="60"/>
      <c r="AD18" s="60"/>
      <c r="AE18" s="60"/>
    </row>
    <row r="19" spans="1:31" ht="15">
      <c r="A19" s="37" t="s">
        <v>150</v>
      </c>
      <c r="B19" s="42" t="s">
        <v>173</v>
      </c>
      <c r="C19" s="32">
        <v>137495253.3696086</v>
      </c>
      <c r="D19" s="32">
        <v>20434766.2464484</v>
      </c>
      <c r="E19" s="33">
        <v>954.1316485758501</v>
      </c>
      <c r="F19" s="32">
        <v>6329409.911144083</v>
      </c>
      <c r="G19" s="32">
        <v>4114277.483813499</v>
      </c>
      <c r="H19" s="6"/>
      <c r="I19" s="12" t="s">
        <v>150</v>
      </c>
      <c r="J19" s="42" t="s">
        <v>173</v>
      </c>
      <c r="K19" s="12">
        <f t="shared" si="0"/>
        <v>-0.0017299554750421775</v>
      </c>
      <c r="L19" s="12">
        <f t="shared" si="1"/>
        <v>0.01919893430604147</v>
      </c>
      <c r="M19" s="12">
        <f t="shared" si="2"/>
        <v>-0.00748971169307322</v>
      </c>
      <c r="N19" s="12">
        <f t="shared" si="3"/>
        <v>0.016590931755044114</v>
      </c>
      <c r="O19" s="12">
        <f t="shared" si="4"/>
        <v>0.017763184881374405</v>
      </c>
      <c r="P19" s="13"/>
      <c r="Q19" s="37" t="s">
        <v>150</v>
      </c>
      <c r="R19" s="42" t="s">
        <v>173</v>
      </c>
      <c r="S19" s="32">
        <v>137733526.2374199</v>
      </c>
      <c r="T19" s="32">
        <v>20049830.86090269</v>
      </c>
      <c r="U19" s="33">
        <v>961.3317461962588</v>
      </c>
      <c r="V19" s="32">
        <v>6226112.896971233</v>
      </c>
      <c r="W19" s="32">
        <v>4042470.335860144</v>
      </c>
      <c r="Z19" s="60"/>
      <c r="AA19" s="60"/>
      <c r="AB19" s="60"/>
      <c r="AC19" s="60"/>
      <c r="AD19" s="60"/>
      <c r="AE19" s="60"/>
    </row>
    <row r="20" spans="1:31" s="1" customFormat="1" ht="15.75" thickBot="1">
      <c r="A20" s="88" t="s">
        <v>165</v>
      </c>
      <c r="B20" s="89" t="s">
        <v>173</v>
      </c>
      <c r="C20" s="90">
        <f>SUM(C6:C19)</f>
        <v>729599675.3252851</v>
      </c>
      <c r="D20" s="90">
        <f>SUM(D6:D19)</f>
        <v>140010601.71810496</v>
      </c>
      <c r="E20" s="91">
        <f>SUM(E6:E19)</f>
        <v>6949.108659359421</v>
      </c>
      <c r="F20" s="90">
        <f>SUM(F6:F19)</f>
        <v>34034861.228058584</v>
      </c>
      <c r="G20" s="90">
        <f>SUM(G6:G19)</f>
        <v>19246011.622665063</v>
      </c>
      <c r="H20" s="9"/>
      <c r="I20" s="89" t="s">
        <v>165</v>
      </c>
      <c r="J20" s="89" t="s">
        <v>173</v>
      </c>
      <c r="K20" s="94">
        <f t="shared" si="0"/>
        <v>0.02591291146264174</v>
      </c>
      <c r="L20" s="94">
        <f t="shared" si="1"/>
        <v>0.04835693949930753</v>
      </c>
      <c r="M20" s="94">
        <f t="shared" si="2"/>
        <v>0.021056928633965688</v>
      </c>
      <c r="N20" s="94">
        <f t="shared" si="3"/>
        <v>0.045186173375950434</v>
      </c>
      <c r="O20" s="94">
        <f t="shared" si="4"/>
        <v>0.04597222067903117</v>
      </c>
      <c r="P20" s="92"/>
      <c r="Q20" s="88" t="s">
        <v>165</v>
      </c>
      <c r="R20" s="89" t="s">
        <v>173</v>
      </c>
      <c r="S20" s="90">
        <f>SUM(S6:S19)</f>
        <v>711171160.0208797</v>
      </c>
      <c r="T20" s="90">
        <f>SUM(T6:T19)</f>
        <v>133552415.63524505</v>
      </c>
      <c r="U20" s="91">
        <f>SUM(U6:U19)</f>
        <v>6805.799426537732</v>
      </c>
      <c r="V20" s="90">
        <f>SUM(V6:V19)</f>
        <v>32563443.81032712</v>
      </c>
      <c r="W20" s="90">
        <f>SUM(W6:W19)</f>
        <v>18400117.366569076</v>
      </c>
      <c r="Z20" s="93"/>
      <c r="AA20" s="93"/>
      <c r="AB20" s="93"/>
      <c r="AC20" s="93"/>
      <c r="AD20" s="93"/>
      <c r="AE20" s="93"/>
    </row>
    <row r="21" spans="1:31" ht="15.75" thickTop="1">
      <c r="A21" s="69"/>
      <c r="B21" s="70"/>
      <c r="C21" s="71"/>
      <c r="D21" s="71"/>
      <c r="E21" s="72"/>
      <c r="F21" s="71"/>
      <c r="G21" s="71"/>
      <c r="H21" s="6"/>
      <c r="I21" s="78"/>
      <c r="J21" s="70"/>
      <c r="K21" s="78"/>
      <c r="L21" s="78"/>
      <c r="M21" s="78"/>
      <c r="N21" s="78"/>
      <c r="O21" s="78"/>
      <c r="P21" s="13"/>
      <c r="Q21" s="69"/>
      <c r="R21" s="70"/>
      <c r="S21" s="71"/>
      <c r="T21" s="71"/>
      <c r="U21" s="72"/>
      <c r="V21" s="71"/>
      <c r="W21" s="71"/>
      <c r="Z21" s="60"/>
      <c r="AA21" s="60"/>
      <c r="AB21" s="60"/>
      <c r="AC21" s="60"/>
      <c r="AD21" s="60"/>
      <c r="AE21" s="60"/>
    </row>
    <row r="22" spans="1:31" ht="15">
      <c r="A22" s="37" t="s">
        <v>20</v>
      </c>
      <c r="B22" s="42" t="s">
        <v>157</v>
      </c>
      <c r="C22" s="32">
        <v>357976837.5932486</v>
      </c>
      <c r="D22" s="32">
        <v>67059914.74484038</v>
      </c>
      <c r="E22" s="33">
        <v>3322.625598920555</v>
      </c>
      <c r="F22" s="32">
        <v>14589093.271520706</v>
      </c>
      <c r="G22" s="32">
        <v>12613251.836202806</v>
      </c>
      <c r="H22" s="6"/>
      <c r="I22" s="12" t="s">
        <v>20</v>
      </c>
      <c r="J22" s="42" t="s">
        <v>157</v>
      </c>
      <c r="K22" s="12">
        <f aca="true" t="shared" si="5" ref="K22:K34">C22/S22-1</f>
        <v>0.04162776072967156</v>
      </c>
      <c r="L22" s="12">
        <f aca="true" t="shared" si="6" ref="L22:L34">D22/T22-1</f>
        <v>0.0634656519063046</v>
      </c>
      <c r="M22" s="12">
        <f aca="true" t="shared" si="7" ref="M22:M34">E22/U22-1</f>
        <v>0.03561784186589212</v>
      </c>
      <c r="N22" s="12">
        <f aca="true" t="shared" si="8" ref="N22:N34">F22/V22-1</f>
        <v>0.060744376363607966</v>
      </c>
      <c r="O22" s="12">
        <f aca="true" t="shared" si="9" ref="O22:O34">G22/W22-1</f>
        <v>0.0619675437877778</v>
      </c>
      <c r="P22" s="13"/>
      <c r="Q22" s="37" t="s">
        <v>20</v>
      </c>
      <c r="R22" s="42" t="s">
        <v>157</v>
      </c>
      <c r="S22" s="32">
        <v>343670600.083164</v>
      </c>
      <c r="T22" s="32">
        <v>63057903.77397973</v>
      </c>
      <c r="U22" s="33">
        <v>3208.3510582765916</v>
      </c>
      <c r="V22" s="32">
        <v>13753637.159533499</v>
      </c>
      <c r="W22" s="32">
        <v>11877247.95356215</v>
      </c>
      <c r="Z22" s="60"/>
      <c r="AA22" s="60"/>
      <c r="AB22" s="60"/>
      <c r="AC22" s="60"/>
      <c r="AD22" s="60"/>
      <c r="AE22" s="60"/>
    </row>
    <row r="23" spans="1:31" ht="15">
      <c r="A23" s="37" t="s">
        <v>23</v>
      </c>
      <c r="B23" s="42" t="s">
        <v>157</v>
      </c>
      <c r="C23" s="32">
        <v>5392048.435052341</v>
      </c>
      <c r="D23" s="32">
        <v>1179457.0177513117</v>
      </c>
      <c r="E23" s="33">
        <v>53.62986678913594</v>
      </c>
      <c r="F23" s="32">
        <v>303432.81211964623</v>
      </c>
      <c r="G23" s="32">
        <v>152720.98519201318</v>
      </c>
      <c r="H23" s="6"/>
      <c r="I23" s="12" t="s">
        <v>23</v>
      </c>
      <c r="J23" s="42" t="s">
        <v>157</v>
      </c>
      <c r="K23" s="12">
        <f t="shared" si="5"/>
        <v>0.01579458582354265</v>
      </c>
      <c r="L23" s="12">
        <f t="shared" si="6"/>
        <v>0.03709088039185171</v>
      </c>
      <c r="M23" s="12">
        <f t="shared" si="7"/>
        <v>0.009933717600532521</v>
      </c>
      <c r="N23" s="12">
        <f t="shared" si="8"/>
        <v>0.03443709458945632</v>
      </c>
      <c r="O23" s="12">
        <f t="shared" si="9"/>
        <v>0.035629926514516574</v>
      </c>
      <c r="P23" s="13"/>
      <c r="Q23" s="37" t="s">
        <v>23</v>
      </c>
      <c r="R23" s="42" t="s">
        <v>157</v>
      </c>
      <c r="S23" s="32">
        <v>5308207.49618468</v>
      </c>
      <c r="T23" s="32">
        <v>1137274.5051095895</v>
      </c>
      <c r="U23" s="33">
        <v>53.10236291204667</v>
      </c>
      <c r="V23" s="32">
        <v>293331.33325044916</v>
      </c>
      <c r="W23" s="32">
        <v>147466.7555291745</v>
      </c>
      <c r="Z23" s="60"/>
      <c r="AA23" s="60"/>
      <c r="AB23" s="60"/>
      <c r="AC23" s="60"/>
      <c r="AD23" s="60"/>
      <c r="AE23" s="60"/>
    </row>
    <row r="24" spans="1:31" ht="15">
      <c r="A24" s="37" t="s">
        <v>24</v>
      </c>
      <c r="B24" s="42" t="s">
        <v>157</v>
      </c>
      <c r="C24" s="32">
        <v>24179190.637529906</v>
      </c>
      <c r="D24" s="32">
        <v>5385821.351906613</v>
      </c>
      <c r="E24" s="33">
        <v>283.2687887900677</v>
      </c>
      <c r="F24" s="32">
        <v>1086319.9392770152</v>
      </c>
      <c r="G24" s="32">
        <v>718856.5302259964</v>
      </c>
      <c r="H24" s="6"/>
      <c r="I24" s="12" t="s">
        <v>24</v>
      </c>
      <c r="J24" s="42" t="s">
        <v>157</v>
      </c>
      <c r="K24" s="12">
        <f t="shared" si="5"/>
        <v>0.042035585650779916</v>
      </c>
      <c r="L24" s="12">
        <f t="shared" si="6"/>
        <v>0.0638820269415532</v>
      </c>
      <c r="M24" s="12">
        <f t="shared" si="7"/>
        <v>0.03602331374421586</v>
      </c>
      <c r="N24" s="12">
        <f t="shared" si="8"/>
        <v>0.061159685947238085</v>
      </c>
      <c r="O24" s="12">
        <f t="shared" si="9"/>
        <v>0.06238333227392667</v>
      </c>
      <c r="P24" s="13"/>
      <c r="Q24" s="37" t="s">
        <v>24</v>
      </c>
      <c r="R24" s="42" t="s">
        <v>157</v>
      </c>
      <c r="S24" s="32">
        <v>23203805.100791577</v>
      </c>
      <c r="T24" s="32">
        <v>5062423.478841697</v>
      </c>
      <c r="U24" s="33">
        <v>273.41931888224286</v>
      </c>
      <c r="V24" s="32">
        <v>1023710.1481171685</v>
      </c>
      <c r="W24" s="32">
        <v>676645.1509431675</v>
      </c>
      <c r="Z24" s="60"/>
      <c r="AA24" s="60"/>
      <c r="AB24" s="60"/>
      <c r="AC24" s="60"/>
      <c r="AD24" s="60"/>
      <c r="AE24" s="60"/>
    </row>
    <row r="25" spans="1:31" ht="15">
      <c r="A25" s="37" t="s">
        <v>25</v>
      </c>
      <c r="B25" s="42" t="s">
        <v>157</v>
      </c>
      <c r="C25" s="32">
        <v>10522931.818498982</v>
      </c>
      <c r="D25" s="32">
        <v>2127076.8041970856</v>
      </c>
      <c r="E25" s="33">
        <v>106.78051205838966</v>
      </c>
      <c r="F25" s="32">
        <v>503128.29731635656</v>
      </c>
      <c r="G25" s="32">
        <v>314220.72055009747</v>
      </c>
      <c r="H25" s="6"/>
      <c r="I25" s="12" t="s">
        <v>25</v>
      </c>
      <c r="J25" s="42" t="s">
        <v>157</v>
      </c>
      <c r="K25" s="12">
        <f t="shared" si="5"/>
        <v>0.06275213589872397</v>
      </c>
      <c r="L25" s="12">
        <f t="shared" si="6"/>
        <v>0.08503290295050903</v>
      </c>
      <c r="M25" s="12">
        <f t="shared" si="7"/>
        <v>0.056620334933103145</v>
      </c>
      <c r="N25" s="12">
        <f t="shared" si="8"/>
        <v>0.08225643951087891</v>
      </c>
      <c r="O25" s="12">
        <f t="shared" si="9"/>
        <v>0.08350441296320676</v>
      </c>
      <c r="P25" s="13"/>
      <c r="Q25" s="37" t="s">
        <v>25</v>
      </c>
      <c r="R25" s="42" t="s">
        <v>157</v>
      </c>
      <c r="S25" s="32">
        <v>9901586.13946251</v>
      </c>
      <c r="T25" s="32">
        <v>1960380.0017612062</v>
      </c>
      <c r="U25" s="33">
        <v>101.05854347877013</v>
      </c>
      <c r="V25" s="32">
        <v>464888.2454732662</v>
      </c>
      <c r="W25" s="32">
        <v>290004.098544237</v>
      </c>
      <c r="Z25" s="60"/>
      <c r="AA25" s="60"/>
      <c r="AB25" s="60"/>
      <c r="AC25" s="60"/>
      <c r="AD25" s="60"/>
      <c r="AE25" s="60"/>
    </row>
    <row r="26" spans="1:31" ht="15">
      <c r="A26" s="37" t="s">
        <v>35</v>
      </c>
      <c r="B26" s="42" t="s">
        <v>157</v>
      </c>
      <c r="C26" s="32">
        <v>11402472.452947894</v>
      </c>
      <c r="D26" s="32">
        <v>2460699.4634767496</v>
      </c>
      <c r="E26" s="33">
        <v>117.53674585644701</v>
      </c>
      <c r="F26" s="32">
        <v>558619.5411875385</v>
      </c>
      <c r="G26" s="32">
        <v>336877.91328076186</v>
      </c>
      <c r="H26" s="6"/>
      <c r="I26" s="12" t="s">
        <v>35</v>
      </c>
      <c r="J26" s="42" t="s">
        <v>157</v>
      </c>
      <c r="K26" s="12">
        <f t="shared" si="5"/>
        <v>0.009368816660266788</v>
      </c>
      <c r="L26" s="12">
        <f t="shared" si="6"/>
        <v>0.030530393959120827</v>
      </c>
      <c r="M26" s="12">
        <f>E26/U26-1</f>
        <v>0.0035450234392528923</v>
      </c>
      <c r="N26" s="12">
        <f t="shared" si="8"/>
        <v>0.027893395620660844</v>
      </c>
      <c r="O26" s="12">
        <f t="shared" si="9"/>
        <v>0.02907868186403717</v>
      </c>
      <c r="P26" s="13"/>
      <c r="Q26" s="37" t="s">
        <v>35</v>
      </c>
      <c r="R26" s="42" t="s">
        <v>157</v>
      </c>
      <c r="S26" s="32">
        <v>11296636.338217428</v>
      </c>
      <c r="T26" s="32">
        <v>2387799.0187394326</v>
      </c>
      <c r="U26" s="33">
        <v>117.12154722628826</v>
      </c>
      <c r="V26" s="32">
        <v>543460.5802192491</v>
      </c>
      <c r="W26" s="32">
        <v>327358.75226814824</v>
      </c>
      <c r="Z26" s="60"/>
      <c r="AA26" s="60"/>
      <c r="AB26" s="60"/>
      <c r="AC26" s="60"/>
      <c r="AD26" s="60"/>
      <c r="AE26" s="60"/>
    </row>
    <row r="27" spans="1:31" ht="15">
      <c r="A27" s="37" t="s">
        <v>37</v>
      </c>
      <c r="B27" s="42" t="s">
        <v>157</v>
      </c>
      <c r="C27" s="32">
        <v>48124190.43493097</v>
      </c>
      <c r="D27" s="32">
        <v>9198811.32463446</v>
      </c>
      <c r="E27" s="33">
        <v>477.67129313227446</v>
      </c>
      <c r="F27" s="32">
        <v>2183170.2432556567</v>
      </c>
      <c r="G27" s="32">
        <v>756674.2630454288</v>
      </c>
      <c r="H27" s="6"/>
      <c r="I27" s="12" t="s">
        <v>37</v>
      </c>
      <c r="J27" s="42" t="s">
        <v>157</v>
      </c>
      <c r="K27" s="12">
        <f t="shared" si="5"/>
        <v>0.08600385010352274</v>
      </c>
      <c r="L27" s="12">
        <f t="shared" si="6"/>
        <v>0.10877209303068103</v>
      </c>
      <c r="M27" s="12">
        <f t="shared" si="7"/>
        <v>0.07973789284802302</v>
      </c>
      <c r="N27" s="12">
        <f t="shared" si="8"/>
        <v>0.10593488397387674</v>
      </c>
      <c r="O27" s="12">
        <f t="shared" si="9"/>
        <v>0.10721016155580188</v>
      </c>
      <c r="P27" s="13"/>
      <c r="Q27" s="37" t="s">
        <v>37</v>
      </c>
      <c r="R27" s="42" t="s">
        <v>157</v>
      </c>
      <c r="S27" s="32">
        <v>44313093.76144805</v>
      </c>
      <c r="T27" s="32">
        <v>8296395.068431723</v>
      </c>
      <c r="U27" s="33">
        <v>442.39560016952043</v>
      </c>
      <c r="V27" s="32">
        <v>1974049.5348252577</v>
      </c>
      <c r="W27" s="32">
        <v>683406.176459024</v>
      </c>
      <c r="Z27" s="60"/>
      <c r="AA27" s="60"/>
      <c r="AB27" s="60"/>
      <c r="AC27" s="60"/>
      <c r="AD27" s="60"/>
      <c r="AE27" s="60"/>
    </row>
    <row r="28" spans="1:31" ht="15">
      <c r="A28" s="37" t="s">
        <v>42</v>
      </c>
      <c r="B28" s="42" t="s">
        <v>157</v>
      </c>
      <c r="C28" s="32">
        <v>242533376.7997764</v>
      </c>
      <c r="D28" s="32">
        <v>53138235.98357983</v>
      </c>
      <c r="E28" s="33">
        <v>2534.263772850604</v>
      </c>
      <c r="F28" s="32">
        <v>10163945.965519376</v>
      </c>
      <c r="G28" s="32">
        <v>8326297.102826805</v>
      </c>
      <c r="H28" s="6"/>
      <c r="I28" s="12" t="s">
        <v>42</v>
      </c>
      <c r="J28" s="42" t="s">
        <v>157</v>
      </c>
      <c r="K28" s="12">
        <f t="shared" si="5"/>
        <v>0.07346214175552901</v>
      </c>
      <c r="L28" s="12">
        <f t="shared" si="6"/>
        <v>0.09596744577840854</v>
      </c>
      <c r="M28" s="12">
        <f t="shared" si="7"/>
        <v>0.06726854686634298</v>
      </c>
      <c r="N28" s="12">
        <f t="shared" si="8"/>
        <v>0.09316300221180884</v>
      </c>
      <c r="O28" s="12">
        <f t="shared" si="9"/>
        <v>0.09442355225893428</v>
      </c>
      <c r="P28" s="13"/>
      <c r="Q28" s="37" t="s">
        <v>42</v>
      </c>
      <c r="R28" s="42" t="s">
        <v>157</v>
      </c>
      <c r="S28" s="32">
        <v>225935659.3639528</v>
      </c>
      <c r="T28" s="32">
        <v>48485232.10088463</v>
      </c>
      <c r="U28" s="33">
        <v>2374.532426999347</v>
      </c>
      <c r="V28" s="32">
        <v>9297740.5427686</v>
      </c>
      <c r="W28" s="32">
        <v>7607929.3849634295</v>
      </c>
      <c r="Z28" s="60"/>
      <c r="AA28" s="60"/>
      <c r="AB28" s="60"/>
      <c r="AC28" s="60"/>
      <c r="AD28" s="60"/>
      <c r="AE28" s="60"/>
    </row>
    <row r="29" spans="1:31" ht="15">
      <c r="A29" s="37" t="s">
        <v>44</v>
      </c>
      <c r="B29" s="42" t="s">
        <v>157</v>
      </c>
      <c r="C29" s="32">
        <v>478913722.0018698</v>
      </c>
      <c r="D29" s="32">
        <v>93990304.54615293</v>
      </c>
      <c r="E29" s="33">
        <v>4883.763148773013</v>
      </c>
      <c r="F29" s="32">
        <v>19019214.29976243</v>
      </c>
      <c r="G29" s="32">
        <v>10872571.088590847</v>
      </c>
      <c r="H29" s="6"/>
      <c r="I29" s="12" t="s">
        <v>44</v>
      </c>
      <c r="J29" s="42" t="s">
        <v>157</v>
      </c>
      <c r="K29" s="12">
        <f t="shared" si="5"/>
        <v>0.03795226157709819</v>
      </c>
      <c r="L29" s="12">
        <f t="shared" si="6"/>
        <v>0.05971309533116598</v>
      </c>
      <c r="M29" s="12">
        <f t="shared" si="7"/>
        <v>0.03196354937900425</v>
      </c>
      <c r="N29" s="12">
        <f t="shared" si="8"/>
        <v>0.057001422111226496</v>
      </c>
      <c r="O29" s="12">
        <f t="shared" si="9"/>
        <v>0.05822027345339409</v>
      </c>
      <c r="P29" s="13"/>
      <c r="Q29" s="37" t="s">
        <v>44</v>
      </c>
      <c r="R29" s="42" t="s">
        <v>157</v>
      </c>
      <c r="S29" s="32">
        <v>461402455.32505786</v>
      </c>
      <c r="T29" s="32">
        <v>88694104.99903323</v>
      </c>
      <c r="U29" s="33">
        <v>4732.495786030304</v>
      </c>
      <c r="V29" s="32">
        <v>17993556.01790389</v>
      </c>
      <c r="W29" s="32">
        <v>10274393.112040197</v>
      </c>
      <c r="Z29" s="60"/>
      <c r="AA29" s="60"/>
      <c r="AB29" s="60"/>
      <c r="AC29" s="60"/>
      <c r="AD29" s="60"/>
      <c r="AE29" s="60"/>
    </row>
    <row r="30" spans="1:31" ht="15">
      <c r="A30" s="37" t="s">
        <v>46</v>
      </c>
      <c r="B30" s="42" t="s">
        <v>157</v>
      </c>
      <c r="C30" s="32">
        <v>40718019.66836855</v>
      </c>
      <c r="D30" s="32">
        <v>10865750.916717418</v>
      </c>
      <c r="E30" s="33">
        <v>544.636432228069</v>
      </c>
      <c r="F30" s="32">
        <v>1857964.494561713</v>
      </c>
      <c r="G30" s="32">
        <v>1628895.508324112</v>
      </c>
      <c r="H30" s="6"/>
      <c r="I30" s="12" t="s">
        <v>46</v>
      </c>
      <c r="J30" s="42" t="s">
        <v>157</v>
      </c>
      <c r="K30" s="12">
        <f t="shared" si="5"/>
        <v>0.04672601190763759</v>
      </c>
      <c r="L30" s="12">
        <f t="shared" si="6"/>
        <v>0.06867078872865617</v>
      </c>
      <c r="M30" s="12">
        <f t="shared" si="7"/>
        <v>0.04068667747230581</v>
      </c>
      <c r="N30" s="12">
        <f t="shared" si="8"/>
        <v>0.06593619389209637</v>
      </c>
      <c r="O30" s="12">
        <f t="shared" si="9"/>
        <v>0.06716534811404196</v>
      </c>
      <c r="P30" s="13"/>
      <c r="Q30" s="37" t="s">
        <v>46</v>
      </c>
      <c r="R30" s="42" t="s">
        <v>157</v>
      </c>
      <c r="S30" s="32">
        <v>38900360.939880304</v>
      </c>
      <c r="T30" s="32">
        <v>10167538.05879157</v>
      </c>
      <c r="U30" s="33">
        <v>523.343330915815</v>
      </c>
      <c r="V30" s="32">
        <v>1743035.3760459633</v>
      </c>
      <c r="W30" s="32">
        <v>1526375.9371523757</v>
      </c>
      <c r="Z30" s="60"/>
      <c r="AA30" s="60"/>
      <c r="AB30" s="60"/>
      <c r="AC30" s="60"/>
      <c r="AD30" s="60"/>
      <c r="AE30" s="60"/>
    </row>
    <row r="31" spans="1:31" ht="15">
      <c r="A31" s="37" t="s">
        <v>50</v>
      </c>
      <c r="B31" s="42" t="s">
        <v>157</v>
      </c>
      <c r="C31" s="32">
        <v>5786086.704260453</v>
      </c>
      <c r="D31" s="32">
        <v>1072065.2085879177</v>
      </c>
      <c r="E31" s="33">
        <v>55.493330016783595</v>
      </c>
      <c r="F31" s="32">
        <v>302300.86098333664</v>
      </c>
      <c r="G31" s="32">
        <v>170957.46734328833</v>
      </c>
      <c r="H31" s="6"/>
      <c r="I31" s="12" t="s">
        <v>50</v>
      </c>
      <c r="J31" s="42" t="s">
        <v>157</v>
      </c>
      <c r="K31" s="12">
        <f t="shared" si="5"/>
        <v>0.023730001160108705</v>
      </c>
      <c r="L31" s="12">
        <f t="shared" si="6"/>
        <v>0.04519266296928337</v>
      </c>
      <c r="M31" s="12">
        <f t="shared" si="7"/>
        <v>0.017823347672802026</v>
      </c>
      <c r="N31" s="12">
        <f t="shared" si="8"/>
        <v>0.04251814571896495</v>
      </c>
      <c r="O31" s="12">
        <f t="shared" si="9"/>
        <v>0.04372029607994188</v>
      </c>
      <c r="P31" s="13"/>
      <c r="Q31" s="37" t="s">
        <v>50</v>
      </c>
      <c r="R31" s="42" t="s">
        <v>157</v>
      </c>
      <c r="S31" s="32">
        <v>5651965.555081475</v>
      </c>
      <c r="T31" s="32">
        <v>1025710.6144835463</v>
      </c>
      <c r="U31" s="33">
        <v>54.52157306438891</v>
      </c>
      <c r="V31" s="32">
        <v>289971.79782885895</v>
      </c>
      <c r="W31" s="32">
        <v>163796.24693069508</v>
      </c>
      <c r="Z31" s="60"/>
      <c r="AA31" s="60"/>
      <c r="AB31" s="60"/>
      <c r="AC31" s="60"/>
      <c r="AD31" s="60"/>
      <c r="AE31" s="60"/>
    </row>
    <row r="32" spans="1:31" ht="15">
      <c r="A32" s="37" t="s">
        <v>53</v>
      </c>
      <c r="B32" s="42" t="s">
        <v>157</v>
      </c>
      <c r="C32" s="32">
        <v>14623783.921980564</v>
      </c>
      <c r="D32" s="32">
        <v>3120045.679164624</v>
      </c>
      <c r="E32" s="33">
        <v>146.53592139523283</v>
      </c>
      <c r="F32" s="32">
        <v>615846.2291428896</v>
      </c>
      <c r="G32" s="32">
        <v>450257.42857845925</v>
      </c>
      <c r="H32" s="6"/>
      <c r="I32" s="12" t="s">
        <v>53</v>
      </c>
      <c r="J32" s="42" t="s">
        <v>157</v>
      </c>
      <c r="K32" s="12">
        <f t="shared" si="5"/>
        <v>0.05779020786594935</v>
      </c>
      <c r="L32" s="12">
        <f t="shared" si="6"/>
        <v>0.07996694730970488</v>
      </c>
      <c r="M32" s="12">
        <f t="shared" si="7"/>
        <v>0.05168703592310386</v>
      </c>
      <c r="N32" s="12">
        <f t="shared" si="8"/>
        <v>0.07720344701670845</v>
      </c>
      <c r="O32" s="12">
        <f t="shared" si="9"/>
        <v>0.07844559375342852</v>
      </c>
      <c r="P32" s="13"/>
      <c r="Q32" s="37" t="s">
        <v>53</v>
      </c>
      <c r="R32" s="42" t="s">
        <v>157</v>
      </c>
      <c r="S32" s="32">
        <v>13824843.351011425</v>
      </c>
      <c r="T32" s="32">
        <v>2889019.600958103</v>
      </c>
      <c r="U32" s="33">
        <v>139.33415207178336</v>
      </c>
      <c r="V32" s="32">
        <v>571708.372126419</v>
      </c>
      <c r="W32" s="32">
        <v>417505.9281492176</v>
      </c>
      <c r="Z32" s="60"/>
      <c r="AA32" s="60"/>
      <c r="AB32" s="60"/>
      <c r="AC32" s="60"/>
      <c r="AD32" s="60"/>
      <c r="AE32" s="60"/>
    </row>
    <row r="33" spans="1:31" ht="15">
      <c r="A33" s="37" t="s">
        <v>61</v>
      </c>
      <c r="B33" s="42" t="s">
        <v>157</v>
      </c>
      <c r="C33" s="32">
        <v>53701231.80867336</v>
      </c>
      <c r="D33" s="32">
        <v>10928480.18048195</v>
      </c>
      <c r="E33" s="33">
        <v>526.5934798851338</v>
      </c>
      <c r="F33" s="32">
        <v>2516791.18175124</v>
      </c>
      <c r="G33" s="32">
        <v>731941.2765727887</v>
      </c>
      <c r="H33" s="6"/>
      <c r="I33" s="12" t="s">
        <v>61</v>
      </c>
      <c r="J33" s="42" t="s">
        <v>157</v>
      </c>
      <c r="K33" s="12">
        <f t="shared" si="5"/>
        <v>0.008482899717479508</v>
      </c>
      <c r="L33" s="12">
        <f t="shared" si="6"/>
        <v>0.029625903627146455</v>
      </c>
      <c r="M33" s="12">
        <f t="shared" si="7"/>
        <v>0.002664218004767127</v>
      </c>
      <c r="N33" s="12">
        <f t="shared" si="8"/>
        <v>0.026991219766276275</v>
      </c>
      <c r="O33" s="12">
        <f t="shared" si="9"/>
        <v>0.028175465691042012</v>
      </c>
      <c r="P33" s="13"/>
      <c r="Q33" s="37" t="s">
        <v>61</v>
      </c>
      <c r="R33" s="42" t="s">
        <v>157</v>
      </c>
      <c r="S33" s="32">
        <v>53249521.45814019</v>
      </c>
      <c r="T33" s="32">
        <v>10614029.952027535</v>
      </c>
      <c r="U33" s="33">
        <v>525.1942479138415</v>
      </c>
      <c r="V33" s="32">
        <v>2450645.27652341</v>
      </c>
      <c r="W33" s="32">
        <v>711883.6239501662</v>
      </c>
      <c r="Z33" s="60"/>
      <c r="AA33" s="60"/>
      <c r="AB33" s="60"/>
      <c r="AC33" s="60"/>
      <c r="AD33" s="60"/>
      <c r="AE33" s="60"/>
    </row>
    <row r="34" spans="1:31" ht="15">
      <c r="A34" s="37" t="s">
        <v>69</v>
      </c>
      <c r="B34" s="42" t="s">
        <v>157</v>
      </c>
      <c r="C34" s="32">
        <v>22441166.48604595</v>
      </c>
      <c r="D34" s="32">
        <v>4286403.534851243</v>
      </c>
      <c r="E34" s="33">
        <v>230.44727535668306</v>
      </c>
      <c r="F34" s="32">
        <v>722071.626674158</v>
      </c>
      <c r="G34" s="32">
        <v>459809.0233876244</v>
      </c>
      <c r="H34" s="6"/>
      <c r="I34" s="12" t="s">
        <v>69</v>
      </c>
      <c r="J34" s="42" t="s">
        <v>157</v>
      </c>
      <c r="K34" s="12">
        <f t="shared" si="5"/>
        <v>0.0167066561352478</v>
      </c>
      <c r="L34" s="12">
        <f t="shared" si="6"/>
        <v>0.038022072402270846</v>
      </c>
      <c r="M34" s="12">
        <f t="shared" si="7"/>
        <v>0.010840525505859677</v>
      </c>
      <c r="N34" s="12">
        <f t="shared" si="8"/>
        <v>0.03536590379603144</v>
      </c>
      <c r="O34" s="12">
        <f t="shared" si="9"/>
        <v>0.0365598067512003</v>
      </c>
      <c r="P34" s="13"/>
      <c r="Q34" s="37" t="s">
        <v>69</v>
      </c>
      <c r="R34" s="42" t="s">
        <v>157</v>
      </c>
      <c r="S34" s="32">
        <v>22072410.316806957</v>
      </c>
      <c r="T34" s="32">
        <v>4129395.3652944164</v>
      </c>
      <c r="U34" s="33">
        <v>227.9758968323507</v>
      </c>
      <c r="V34" s="32">
        <v>697407.1910488633</v>
      </c>
      <c r="W34" s="32">
        <v>443591.40726164565</v>
      </c>
      <c r="Z34" s="60"/>
      <c r="AA34" s="60"/>
      <c r="AB34" s="60"/>
      <c r="AC34" s="60"/>
      <c r="AD34" s="60"/>
      <c r="AE34" s="60"/>
    </row>
    <row r="35" spans="1:31" ht="15">
      <c r="A35" s="37" t="s">
        <v>71</v>
      </c>
      <c r="B35" s="42" t="s">
        <v>157</v>
      </c>
      <c r="C35" s="32">
        <v>18794289.61758757</v>
      </c>
      <c r="D35" s="32">
        <v>4871117.206565709</v>
      </c>
      <c r="E35" s="33">
        <v>234.04659767441606</v>
      </c>
      <c r="F35" s="32">
        <v>961422.6147369635</v>
      </c>
      <c r="G35" s="32">
        <v>558501.2558870921</v>
      </c>
      <c r="H35" s="6"/>
      <c r="I35" s="12" t="s">
        <v>71</v>
      </c>
      <c r="J35" s="42" t="s">
        <v>157</v>
      </c>
      <c r="K35" s="12">
        <f aca="true" t="shared" si="10" ref="K35:K67">C35/S35-1</f>
        <v>0.04284772407249249</v>
      </c>
      <c r="L35" s="12">
        <f aca="true" t="shared" si="11" ref="L35:L67">D35/T35-1</f>
        <v>0.06471119197405928</v>
      </c>
      <c r="M35" s="12">
        <f aca="true" t="shared" si="12" ref="M35:M67">E35/U35-1</f>
        <v>0.036830766340334886</v>
      </c>
      <c r="N35" s="12">
        <f aca="true" t="shared" si="13" ref="N35:N67">F35/V35-1</f>
        <v>0.061986729250171235</v>
      </c>
      <c r="O35" s="12">
        <f aca="true" t="shared" si="14" ref="O35:O67">G35/W35-1</f>
        <v>0.0632113292584906</v>
      </c>
      <c r="P35" s="13"/>
      <c r="Q35" s="37" t="s">
        <v>71</v>
      </c>
      <c r="R35" s="42" t="s">
        <v>157</v>
      </c>
      <c r="S35" s="32">
        <v>18022084.321374137</v>
      </c>
      <c r="T35" s="32">
        <v>4575059.643671323</v>
      </c>
      <c r="U35" s="33">
        <v>225.73268972382266</v>
      </c>
      <c r="V35" s="32">
        <v>905305.6768569865</v>
      </c>
      <c r="W35" s="32">
        <v>525296.5619512392</v>
      </c>
      <c r="Z35" s="60"/>
      <c r="AA35" s="60"/>
      <c r="AB35" s="60"/>
      <c r="AC35" s="60"/>
      <c r="AD35" s="60"/>
      <c r="AE35" s="60"/>
    </row>
    <row r="36" spans="1:31" ht="15">
      <c r="A36" s="37" t="s">
        <v>75</v>
      </c>
      <c r="B36" s="42" t="s">
        <v>157</v>
      </c>
      <c r="C36" s="32">
        <v>228231204.5382354</v>
      </c>
      <c r="D36" s="32">
        <v>51130005.94487157</v>
      </c>
      <c r="E36" s="33">
        <v>2574.782355214427</v>
      </c>
      <c r="F36" s="32">
        <v>9001258.34581192</v>
      </c>
      <c r="G36" s="32">
        <v>4811759.676806801</v>
      </c>
      <c r="H36" s="6"/>
      <c r="I36" s="12" t="s">
        <v>75</v>
      </c>
      <c r="J36" s="42" t="s">
        <v>157</v>
      </c>
      <c r="K36" s="12">
        <f t="shared" si="10"/>
        <v>0.038067734381423746</v>
      </c>
      <c r="L36" s="12">
        <f t="shared" si="11"/>
        <v>0.059830989041145255</v>
      </c>
      <c r="M36" s="12">
        <f t="shared" si="12"/>
        <v>0.03207835593554842</v>
      </c>
      <c r="N36" s="12">
        <f t="shared" si="13"/>
        <v>0.05711901414595255</v>
      </c>
      <c r="O36" s="12">
        <f t="shared" si="14"/>
        <v>0.05833800108605458</v>
      </c>
      <c r="P36" s="13"/>
      <c r="Q36" s="37" t="s">
        <v>75</v>
      </c>
      <c r="R36" s="42" t="s">
        <v>157</v>
      </c>
      <c r="S36" s="32">
        <v>219861572.5921166</v>
      </c>
      <c r="T36" s="32">
        <v>48243546.82356488</v>
      </c>
      <c r="U36" s="33">
        <v>2494.754725168578</v>
      </c>
      <c r="V36" s="32">
        <v>8514895.88718073</v>
      </c>
      <c r="W36" s="32">
        <v>4546524.524177557</v>
      </c>
      <c r="Z36" s="60"/>
      <c r="AA36" s="60"/>
      <c r="AB36" s="60"/>
      <c r="AC36" s="60"/>
      <c r="AD36" s="60"/>
      <c r="AE36" s="60"/>
    </row>
    <row r="37" spans="1:31" ht="15">
      <c r="A37" s="37" t="s">
        <v>77</v>
      </c>
      <c r="B37" s="42" t="s">
        <v>157</v>
      </c>
      <c r="C37" s="32">
        <v>879649105.7150791</v>
      </c>
      <c r="D37" s="32">
        <v>214376762.40280652</v>
      </c>
      <c r="E37" s="33">
        <v>8492.087931893077</v>
      </c>
      <c r="F37" s="32">
        <v>33092844.929650802</v>
      </c>
      <c r="G37" s="32">
        <v>27589906.751927916</v>
      </c>
      <c r="H37" s="6"/>
      <c r="I37" s="12" t="s">
        <v>77</v>
      </c>
      <c r="J37" s="42" t="s">
        <v>157</v>
      </c>
      <c r="K37" s="12">
        <f t="shared" si="10"/>
        <v>0.03222668627342751</v>
      </c>
      <c r="L37" s="12">
        <f t="shared" si="11"/>
        <v>0.053867482433338276</v>
      </c>
      <c r="M37" s="12">
        <f t="shared" si="12"/>
        <v>0.02627100914248648</v>
      </c>
      <c r="N37" s="12">
        <f t="shared" si="13"/>
        <v>0.05117076740540272</v>
      </c>
      <c r="O37" s="12">
        <f t="shared" si="14"/>
        <v>0.05238289529274298</v>
      </c>
      <c r="P37" s="13"/>
      <c r="Q37" s="37" t="s">
        <v>77</v>
      </c>
      <c r="R37" s="42" t="s">
        <v>157</v>
      </c>
      <c r="S37" s="32">
        <v>852185975.631779</v>
      </c>
      <c r="T37" s="32">
        <v>203419088.2404105</v>
      </c>
      <c r="U37" s="33">
        <v>8274.703130305461</v>
      </c>
      <c r="V37" s="32">
        <v>31481892.33927579</v>
      </c>
      <c r="W37" s="32">
        <v>26216605.073434975</v>
      </c>
      <c r="Z37" s="60"/>
      <c r="AA37" s="60"/>
      <c r="AB37" s="60"/>
      <c r="AC37" s="60"/>
      <c r="AD37" s="60"/>
      <c r="AE37" s="60"/>
    </row>
    <row r="38" spans="1:31" ht="15">
      <c r="A38" s="37" t="s">
        <v>80</v>
      </c>
      <c r="B38" s="42" t="s">
        <v>157</v>
      </c>
      <c r="C38" s="32">
        <v>25172519.566092763</v>
      </c>
      <c r="D38" s="32">
        <v>4884802.9994132975</v>
      </c>
      <c r="E38" s="33">
        <v>245.54102025233377</v>
      </c>
      <c r="F38" s="32">
        <v>1208922.5082875537</v>
      </c>
      <c r="G38" s="32">
        <v>1045734.8394522743</v>
      </c>
      <c r="H38" s="6"/>
      <c r="I38" s="12" t="s">
        <v>80</v>
      </c>
      <c r="J38" s="42" t="s">
        <v>157</v>
      </c>
      <c r="K38" s="12">
        <f t="shared" si="10"/>
        <v>0.043654423292987854</v>
      </c>
      <c r="L38" s="12">
        <f t="shared" si="11"/>
        <v>0.06553480377163234</v>
      </c>
      <c r="M38" s="12">
        <f t="shared" si="12"/>
        <v>0.03763281111799954</v>
      </c>
      <c r="N38" s="12">
        <f t="shared" si="13"/>
        <v>0.06280823352820364</v>
      </c>
      <c r="O38" s="12">
        <f t="shared" si="14"/>
        <v>0.06403378083098366</v>
      </c>
      <c r="P38" s="13"/>
      <c r="Q38" s="37" t="s">
        <v>80</v>
      </c>
      <c r="R38" s="42" t="s">
        <v>157</v>
      </c>
      <c r="S38" s="32">
        <v>24119592.658523154</v>
      </c>
      <c r="T38" s="32">
        <v>4584367.382578917</v>
      </c>
      <c r="U38" s="33">
        <v>236.63575170466623</v>
      </c>
      <c r="V38" s="32">
        <v>1137479.4343418798</v>
      </c>
      <c r="W38" s="32">
        <v>982802.2928328287</v>
      </c>
      <c r="Z38" s="60"/>
      <c r="AA38" s="60"/>
      <c r="AB38" s="60"/>
      <c r="AC38" s="60"/>
      <c r="AD38" s="60"/>
      <c r="AE38" s="60"/>
    </row>
    <row r="39" spans="1:31" ht="15">
      <c r="A39" s="37" t="s">
        <v>90</v>
      </c>
      <c r="B39" s="42" t="s">
        <v>157</v>
      </c>
      <c r="C39" s="32">
        <v>73980427.06154802</v>
      </c>
      <c r="D39" s="32">
        <v>15792919.449111737</v>
      </c>
      <c r="E39" s="33">
        <v>827.0869155127492</v>
      </c>
      <c r="F39" s="32">
        <v>3589010.028973172</v>
      </c>
      <c r="G39" s="32">
        <v>2215116.9725068943</v>
      </c>
      <c r="H39" s="6"/>
      <c r="I39" s="12" t="s">
        <v>90</v>
      </c>
      <c r="J39" s="42" t="s">
        <v>157</v>
      </c>
      <c r="K39" s="12">
        <f t="shared" si="10"/>
        <v>0.008137083950645385</v>
      </c>
      <c r="L39" s="12">
        <f t="shared" si="11"/>
        <v>0.029272837777924554</v>
      </c>
      <c r="M39" s="12">
        <f t="shared" si="12"/>
        <v>0.00232039750416857</v>
      </c>
      <c r="N39" s="12">
        <f t="shared" si="13"/>
        <v>0.026639057368386787</v>
      </c>
      <c r="O39" s="12">
        <f t="shared" si="14"/>
        <v>0.027822897207027575</v>
      </c>
      <c r="P39" s="13"/>
      <c r="Q39" s="37" t="s">
        <v>90</v>
      </c>
      <c r="R39" s="42" t="s">
        <v>157</v>
      </c>
      <c r="S39" s="32">
        <v>73383300.98089103</v>
      </c>
      <c r="T39" s="32">
        <v>15343763.936495924</v>
      </c>
      <c r="U39" s="33">
        <v>825.1721880271417</v>
      </c>
      <c r="V39" s="32">
        <v>3495883.0011523073</v>
      </c>
      <c r="W39" s="32">
        <v>2155154.33497948</v>
      </c>
      <c r="Z39" s="60"/>
      <c r="AA39" s="60"/>
      <c r="AB39" s="60"/>
      <c r="AC39" s="60"/>
      <c r="AD39" s="60"/>
      <c r="AE39" s="60"/>
    </row>
    <row r="40" spans="1:31" ht="15">
      <c r="A40" s="37" t="s">
        <v>92</v>
      </c>
      <c r="B40" s="42" t="s">
        <v>157</v>
      </c>
      <c r="C40" s="32">
        <v>181341199.95939612</v>
      </c>
      <c r="D40" s="32">
        <v>36551669.36781093</v>
      </c>
      <c r="E40" s="33">
        <v>1696.9410559783707</v>
      </c>
      <c r="F40" s="32">
        <v>8251800.85435193</v>
      </c>
      <c r="G40" s="32">
        <v>7211566.709887248</v>
      </c>
      <c r="H40" s="6"/>
      <c r="I40" s="12" t="s">
        <v>92</v>
      </c>
      <c r="J40" s="42" t="s">
        <v>157</v>
      </c>
      <c r="K40" s="12">
        <f t="shared" si="10"/>
        <v>0.025356656988148485</v>
      </c>
      <c r="L40" s="12">
        <f t="shared" si="11"/>
        <v>0.046853421894699876</v>
      </c>
      <c r="M40" s="12">
        <f t="shared" si="12"/>
        <v>0.019440618123537368</v>
      </c>
      <c r="N40" s="12">
        <f t="shared" si="13"/>
        <v>0.044174654970085436</v>
      </c>
      <c r="O40" s="12">
        <f t="shared" si="14"/>
        <v>0.045378715487928156</v>
      </c>
      <c r="P40" s="13"/>
      <c r="Q40" s="37" t="s">
        <v>92</v>
      </c>
      <c r="R40" s="42" t="s">
        <v>157</v>
      </c>
      <c r="S40" s="32">
        <v>176856705.15083236</v>
      </c>
      <c r="T40" s="32">
        <v>34915747.13645781</v>
      </c>
      <c r="U40" s="33">
        <v>1664.5805805755454</v>
      </c>
      <c r="V40" s="32">
        <v>7902701.73200894</v>
      </c>
      <c r="W40" s="32">
        <v>6898520.701678211</v>
      </c>
      <c r="Z40" s="60"/>
      <c r="AA40" s="60"/>
      <c r="AB40" s="60"/>
      <c r="AC40" s="60"/>
      <c r="AD40" s="60"/>
      <c r="AE40" s="60"/>
    </row>
    <row r="41" spans="1:31" ht="15">
      <c r="A41" s="37" t="s">
        <v>93</v>
      </c>
      <c r="B41" s="42" t="s">
        <v>157</v>
      </c>
      <c r="C41" s="32">
        <v>34166366.34587443</v>
      </c>
      <c r="D41" s="32">
        <v>5880671.280193906</v>
      </c>
      <c r="E41" s="33">
        <v>277.24574857387114</v>
      </c>
      <c r="F41" s="32">
        <v>1441597.4772344234</v>
      </c>
      <c r="G41" s="32">
        <v>1000831.9912639238</v>
      </c>
      <c r="H41" s="6"/>
      <c r="I41" s="12" t="s">
        <v>93</v>
      </c>
      <c r="J41" s="42" t="s">
        <v>157</v>
      </c>
      <c r="K41" s="12">
        <f t="shared" si="10"/>
        <v>0.012803985610636781</v>
      </c>
      <c r="L41" s="12">
        <f t="shared" si="11"/>
        <v>0.03403758177125704</v>
      </c>
      <c r="M41" s="12">
        <f t="shared" si="12"/>
        <v>0.006960372366143108</v>
      </c>
      <c r="N41" s="12">
        <f t="shared" si="13"/>
        <v>0.03139160897800419</v>
      </c>
      <c r="O41" s="12">
        <f t="shared" si="14"/>
        <v>0.032580929087330235</v>
      </c>
      <c r="P41" s="13"/>
      <c r="Q41" s="37" t="s">
        <v>93</v>
      </c>
      <c r="R41" s="42" t="s">
        <v>157</v>
      </c>
      <c r="S41" s="32">
        <v>33734431.1745327</v>
      </c>
      <c r="T41" s="32">
        <v>5687096.275669784</v>
      </c>
      <c r="U41" s="33">
        <v>275.3293537484524</v>
      </c>
      <c r="V41" s="32">
        <v>1397720.7732598176</v>
      </c>
      <c r="W41" s="32">
        <v>969252.8334302392</v>
      </c>
      <c r="Z41" s="60"/>
      <c r="AA41" s="60"/>
      <c r="AB41" s="60"/>
      <c r="AC41" s="60"/>
      <c r="AD41" s="60"/>
      <c r="AE41" s="60"/>
    </row>
    <row r="42" spans="1:31" ht="15">
      <c r="A42" s="37" t="s">
        <v>101</v>
      </c>
      <c r="B42" s="42" t="s">
        <v>157</v>
      </c>
      <c r="C42" s="32">
        <v>199097800.03467482</v>
      </c>
      <c r="D42" s="32">
        <v>35831186.387700565</v>
      </c>
      <c r="E42" s="33">
        <v>1750.6449608359308</v>
      </c>
      <c r="F42" s="32">
        <v>9321854.233836258</v>
      </c>
      <c r="G42" s="32">
        <v>5954291.696263347</v>
      </c>
      <c r="H42" s="6"/>
      <c r="I42" s="12" t="s">
        <v>101</v>
      </c>
      <c r="J42" s="42" t="s">
        <v>157</v>
      </c>
      <c r="K42" s="12">
        <f t="shared" si="10"/>
        <v>0.0425413275804396</v>
      </c>
      <c r="L42" s="12">
        <f t="shared" si="11"/>
        <v>0.06439837183096486</v>
      </c>
      <c r="M42" s="12">
        <f t="shared" si="12"/>
        <v>0.03652613767564472</v>
      </c>
      <c r="N42" s="12">
        <f t="shared" si="13"/>
        <v>0.061674709574682796</v>
      </c>
      <c r="O42" s="12">
        <f t="shared" si="14"/>
        <v>0.06289894978632371</v>
      </c>
      <c r="P42" s="13"/>
      <c r="Q42" s="37" t="s">
        <v>101</v>
      </c>
      <c r="R42" s="42" t="s">
        <v>157</v>
      </c>
      <c r="S42" s="32">
        <v>190973532.4322795</v>
      </c>
      <c r="T42" s="32">
        <v>33663323.18421739</v>
      </c>
      <c r="U42" s="33">
        <v>1688.9539946977698</v>
      </c>
      <c r="V42" s="32">
        <v>8780329.935117964</v>
      </c>
      <c r="W42" s="32">
        <v>5601935.816627109</v>
      </c>
      <c r="Z42" s="60"/>
      <c r="AA42" s="60"/>
      <c r="AB42" s="60"/>
      <c r="AC42" s="60"/>
      <c r="AD42" s="60"/>
      <c r="AE42" s="60"/>
    </row>
    <row r="43" spans="1:31" ht="15">
      <c r="A43" s="37" t="s">
        <v>108</v>
      </c>
      <c r="B43" s="42" t="s">
        <v>157</v>
      </c>
      <c r="C43" s="32">
        <v>12584488.829991551</v>
      </c>
      <c r="D43" s="32">
        <v>2483487.1848656368</v>
      </c>
      <c r="E43" s="33">
        <v>121.28528912503158</v>
      </c>
      <c r="F43" s="32">
        <v>724048.9397811529</v>
      </c>
      <c r="G43" s="32">
        <v>325121.4671970077</v>
      </c>
      <c r="H43" s="6"/>
      <c r="I43" s="12" t="s">
        <v>108</v>
      </c>
      <c r="J43" s="42" t="s">
        <v>157</v>
      </c>
      <c r="K43" s="12">
        <f t="shared" si="10"/>
        <v>0.024733380956206252</v>
      </c>
      <c r="L43" s="12">
        <f t="shared" si="11"/>
        <v>0.046217078781914056</v>
      </c>
      <c r="M43" s="12">
        <f t="shared" si="12"/>
        <v>0.01882093823075648</v>
      </c>
      <c r="N43" s="12">
        <f t="shared" si="13"/>
        <v>0.04353994017970608</v>
      </c>
      <c r="O43" s="12">
        <f t="shared" si="14"/>
        <v>0.04474326879411139</v>
      </c>
      <c r="P43" s="13"/>
      <c r="Q43" s="37" t="s">
        <v>108</v>
      </c>
      <c r="R43" s="42" t="s">
        <v>157</v>
      </c>
      <c r="S43" s="32">
        <v>12280744.497899177</v>
      </c>
      <c r="T43" s="32">
        <v>2373778.0956100454</v>
      </c>
      <c r="U43" s="33">
        <v>119.044755141812</v>
      </c>
      <c r="V43" s="32">
        <v>693839.2215792581</v>
      </c>
      <c r="W43" s="32">
        <v>311197.4749282445</v>
      </c>
      <c r="Z43" s="60"/>
      <c r="AA43" s="60"/>
      <c r="AB43" s="60"/>
      <c r="AC43" s="60"/>
      <c r="AD43" s="60"/>
      <c r="AE43" s="60"/>
    </row>
    <row r="44" spans="1:31" ht="15">
      <c r="A44" s="37" t="s">
        <v>109</v>
      </c>
      <c r="B44" s="42" t="s">
        <v>157</v>
      </c>
      <c r="C44" s="32">
        <v>48334002.32105033</v>
      </c>
      <c r="D44" s="32">
        <v>11810191.96626706</v>
      </c>
      <c r="E44" s="33">
        <v>603.5549730404329</v>
      </c>
      <c r="F44" s="32">
        <v>2104192.146502588</v>
      </c>
      <c r="G44" s="32">
        <v>1450814.5584123586</v>
      </c>
      <c r="H44" s="6"/>
      <c r="I44" s="12" t="s">
        <v>109</v>
      </c>
      <c r="J44" s="42" t="s">
        <v>157</v>
      </c>
      <c r="K44" s="12">
        <f t="shared" si="10"/>
        <v>0.06911056074812261</v>
      </c>
      <c r="L44" s="12">
        <f t="shared" si="11"/>
        <v>0.09152463318514292</v>
      </c>
      <c r="M44" s="12">
        <f t="shared" si="12"/>
        <v>0.06294207333952584</v>
      </c>
      <c r="N44" s="12">
        <f t="shared" si="13"/>
        <v>0.08873155822008605</v>
      </c>
      <c r="O44" s="12">
        <f t="shared" si="14"/>
        <v>0.0899869982727084</v>
      </c>
      <c r="P44" s="13"/>
      <c r="Q44" s="37" t="s">
        <v>109</v>
      </c>
      <c r="R44" s="42" t="s">
        <v>157</v>
      </c>
      <c r="S44" s="32">
        <v>45209545.29457463</v>
      </c>
      <c r="T44" s="32">
        <v>10819904.202990012</v>
      </c>
      <c r="U44" s="33">
        <v>567.81548889508</v>
      </c>
      <c r="V44" s="32">
        <v>1932700.6098203203</v>
      </c>
      <c r="W44" s="32">
        <v>1331038.4075327963</v>
      </c>
      <c r="Z44" s="60"/>
      <c r="AA44" s="60"/>
      <c r="AB44" s="60"/>
      <c r="AC44" s="60"/>
      <c r="AD44" s="60"/>
      <c r="AE44" s="60"/>
    </row>
    <row r="45" spans="1:31" ht="15">
      <c r="A45" s="37" t="s">
        <v>112</v>
      </c>
      <c r="B45" s="42" t="s">
        <v>157</v>
      </c>
      <c r="C45" s="32">
        <v>43843551.23156952</v>
      </c>
      <c r="D45" s="32">
        <v>8089076.908126647</v>
      </c>
      <c r="E45" s="33">
        <v>389.12696295426633</v>
      </c>
      <c r="F45" s="32">
        <v>2143423.8484784467</v>
      </c>
      <c r="G45" s="32">
        <v>1286434.9610358041</v>
      </c>
      <c r="H45" s="6"/>
      <c r="I45" s="12" t="s">
        <v>112</v>
      </c>
      <c r="J45" s="42" t="s">
        <v>157</v>
      </c>
      <c r="K45" s="12">
        <f t="shared" si="10"/>
        <v>0.003263266853376745</v>
      </c>
      <c r="L45" s="12">
        <f t="shared" si="11"/>
        <v>0.02429684033236068</v>
      </c>
      <c r="M45" s="12">
        <f t="shared" si="12"/>
        <v>-0.002525298947303689</v>
      </c>
      <c r="N45" s="12">
        <f t="shared" si="13"/>
        <v>0.021675792877690947</v>
      </c>
      <c r="O45" s="12">
        <f t="shared" si="14"/>
        <v>0.02285390946803756</v>
      </c>
      <c r="P45" s="13"/>
      <c r="Q45" s="37" t="s">
        <v>112</v>
      </c>
      <c r="R45" s="42" t="s">
        <v>157</v>
      </c>
      <c r="S45" s="32">
        <v>43700943.39153862</v>
      </c>
      <c r="T45" s="32">
        <v>7897199.903010467</v>
      </c>
      <c r="U45" s="33">
        <v>390.11211266170136</v>
      </c>
      <c r="V45" s="32">
        <v>2097949.137505938</v>
      </c>
      <c r="W45" s="32">
        <v>1257691.786801547</v>
      </c>
      <c r="Z45" s="60"/>
      <c r="AA45" s="60"/>
      <c r="AB45" s="60"/>
      <c r="AC45" s="60"/>
      <c r="AD45" s="60"/>
      <c r="AE45" s="60"/>
    </row>
    <row r="46" spans="1:31" ht="15">
      <c r="A46" s="37" t="s">
        <v>116</v>
      </c>
      <c r="B46" s="42" t="s">
        <v>157</v>
      </c>
      <c r="C46" s="32">
        <v>9268855.784106262</v>
      </c>
      <c r="D46" s="32">
        <v>1767043.390830625</v>
      </c>
      <c r="E46" s="33">
        <v>95.54367219809801</v>
      </c>
      <c r="F46" s="32">
        <v>333654.9839934284</v>
      </c>
      <c r="G46" s="32">
        <v>195561.89905802408</v>
      </c>
      <c r="H46" s="6"/>
      <c r="I46" s="12" t="s">
        <v>116</v>
      </c>
      <c r="J46" s="42" t="s">
        <v>157</v>
      </c>
      <c r="K46" s="12">
        <f t="shared" si="10"/>
        <v>0.032664838163925625</v>
      </c>
      <c r="L46" s="12">
        <f t="shared" si="11"/>
        <v>0.05431482024769951</v>
      </c>
      <c r="M46" s="12">
        <f t="shared" si="12"/>
        <v>0.026706633011543968</v>
      </c>
      <c r="N46" s="12">
        <f t="shared" si="13"/>
        <v>0.05161696053826792</v>
      </c>
      <c r="O46" s="12">
        <f t="shared" si="14"/>
        <v>0.05282960294061989</v>
      </c>
      <c r="P46" s="13"/>
      <c r="Q46" s="37" t="s">
        <v>116</v>
      </c>
      <c r="R46" s="42" t="s">
        <v>157</v>
      </c>
      <c r="S46" s="32">
        <v>8975667.071792873</v>
      </c>
      <c r="T46" s="32">
        <v>1676011.146666304</v>
      </c>
      <c r="U46" s="33">
        <v>93.0583957735313</v>
      </c>
      <c r="V46" s="32">
        <v>317278.0551415297</v>
      </c>
      <c r="W46" s="32">
        <v>185748.86051057765</v>
      </c>
      <c r="Z46" s="60"/>
      <c r="AA46" s="60"/>
      <c r="AB46" s="60"/>
      <c r="AC46" s="60"/>
      <c r="AD46" s="60"/>
      <c r="AE46" s="60"/>
    </row>
    <row r="47" spans="1:31" ht="15">
      <c r="A47" s="37" t="s">
        <v>117</v>
      </c>
      <c r="B47" s="42" t="s">
        <v>157</v>
      </c>
      <c r="C47" s="32">
        <v>21655842.08460718</v>
      </c>
      <c r="D47" s="32">
        <v>4578919.876067148</v>
      </c>
      <c r="E47" s="33">
        <v>228.4561140421113</v>
      </c>
      <c r="F47" s="32">
        <v>950971.3005667266</v>
      </c>
      <c r="G47" s="32">
        <v>418995.6501395754</v>
      </c>
      <c r="H47" s="6"/>
      <c r="I47" s="12" t="s">
        <v>117</v>
      </c>
      <c r="J47" s="42" t="s">
        <v>157</v>
      </c>
      <c r="K47" s="12">
        <f t="shared" si="10"/>
        <v>0.040082360779432724</v>
      </c>
      <c r="L47" s="12">
        <f t="shared" si="11"/>
        <v>0.061887852401051546</v>
      </c>
      <c r="M47" s="12">
        <f t="shared" si="12"/>
        <v>0.03408135846786431</v>
      </c>
      <c r="N47" s="12">
        <f t="shared" si="13"/>
        <v>0.05917061424987513</v>
      </c>
      <c r="O47" s="12">
        <f t="shared" si="14"/>
        <v>0.06039196693470372</v>
      </c>
      <c r="P47" s="13"/>
      <c r="Q47" s="37" t="s">
        <v>117</v>
      </c>
      <c r="R47" s="42" t="s">
        <v>157</v>
      </c>
      <c r="S47" s="32">
        <v>20821276.1808386</v>
      </c>
      <c r="T47" s="32">
        <v>4312055.991330609</v>
      </c>
      <c r="U47" s="33">
        <v>220.9266342259577</v>
      </c>
      <c r="V47" s="32">
        <v>897845.2458674212</v>
      </c>
      <c r="W47" s="32">
        <v>395132.80296791997</v>
      </c>
      <c r="Z47" s="60"/>
      <c r="AA47" s="60"/>
      <c r="AB47" s="60"/>
      <c r="AC47" s="60"/>
      <c r="AD47" s="60"/>
      <c r="AE47" s="60"/>
    </row>
    <row r="48" spans="1:31" ht="15">
      <c r="A48" s="37" t="s">
        <v>118</v>
      </c>
      <c r="B48" s="42" t="s">
        <v>157</v>
      </c>
      <c r="C48" s="32">
        <v>80391382.90396847</v>
      </c>
      <c r="D48" s="32">
        <v>15431498.7201534</v>
      </c>
      <c r="E48" s="33">
        <v>796.1536564080128</v>
      </c>
      <c r="F48" s="32">
        <v>3613298.6306259097</v>
      </c>
      <c r="G48" s="32">
        <v>1219713.5503595886</v>
      </c>
      <c r="H48" s="6"/>
      <c r="I48" s="12" t="s">
        <v>118</v>
      </c>
      <c r="J48" s="42" t="s">
        <v>157</v>
      </c>
      <c r="K48" s="12">
        <f t="shared" si="10"/>
        <v>0.0805270452982425</v>
      </c>
      <c r="L48" s="12">
        <f t="shared" si="11"/>
        <v>0.10318046614419041</v>
      </c>
      <c r="M48" s="12">
        <f t="shared" si="12"/>
        <v>0.0742926877693948</v>
      </c>
      <c r="N48" s="12">
        <f t="shared" si="13"/>
        <v>0.10035756536096585</v>
      </c>
      <c r="O48" s="12">
        <f t="shared" si="14"/>
        <v>0.10162641161542596</v>
      </c>
      <c r="P48" s="13"/>
      <c r="Q48" s="37" t="s">
        <v>118</v>
      </c>
      <c r="R48" s="42" t="s">
        <v>157</v>
      </c>
      <c r="S48" s="32">
        <v>74400158.0097231</v>
      </c>
      <c r="T48" s="32">
        <v>13988190.684783606</v>
      </c>
      <c r="U48" s="33">
        <v>741.0956673838158</v>
      </c>
      <c r="V48" s="32">
        <v>3283749.523220289</v>
      </c>
      <c r="W48" s="32">
        <v>1107193.4527885907</v>
      </c>
      <c r="Z48" s="60"/>
      <c r="AA48" s="60"/>
      <c r="AB48" s="60"/>
      <c r="AC48" s="60"/>
      <c r="AD48" s="60"/>
      <c r="AE48" s="60"/>
    </row>
    <row r="49" spans="1:31" ht="15">
      <c r="A49" s="37" t="s">
        <v>124</v>
      </c>
      <c r="B49" s="42" t="s">
        <v>157</v>
      </c>
      <c r="C49" s="32">
        <v>716146904.5501262</v>
      </c>
      <c r="D49" s="32">
        <v>169960934.25175688</v>
      </c>
      <c r="E49" s="33">
        <v>7238.000471149542</v>
      </c>
      <c r="F49" s="32">
        <v>26997177.965957813</v>
      </c>
      <c r="G49" s="32">
        <v>25058719.689472884</v>
      </c>
      <c r="H49" s="6"/>
      <c r="I49" s="12" t="s">
        <v>124</v>
      </c>
      <c r="J49" s="42" t="s">
        <v>157</v>
      </c>
      <c r="K49" s="12">
        <f t="shared" si="10"/>
        <v>0.05319108650422755</v>
      </c>
      <c r="L49" s="12">
        <f t="shared" si="11"/>
        <v>0.07527140463934279</v>
      </c>
      <c r="M49" s="12">
        <f t="shared" si="12"/>
        <v>0.047114450284862386</v>
      </c>
      <c r="N49" s="12">
        <f t="shared" si="13"/>
        <v>0.07251991965253501</v>
      </c>
      <c r="O49" s="12">
        <f t="shared" si="14"/>
        <v>0.07375666571192929</v>
      </c>
      <c r="P49" s="13"/>
      <c r="Q49" s="37" t="s">
        <v>124</v>
      </c>
      <c r="R49" s="42" t="s">
        <v>157</v>
      </c>
      <c r="S49" s="32">
        <v>679978129.0659941</v>
      </c>
      <c r="T49" s="32">
        <v>158063288.5041368</v>
      </c>
      <c r="U49" s="33">
        <v>6912.3298500755855</v>
      </c>
      <c r="V49" s="32">
        <v>25171726.390596185</v>
      </c>
      <c r="W49" s="32">
        <v>23337428.757993586</v>
      </c>
      <c r="Z49" s="60"/>
      <c r="AA49" s="60"/>
      <c r="AB49" s="60"/>
      <c r="AC49" s="60"/>
      <c r="AD49" s="60"/>
      <c r="AE49" s="60"/>
    </row>
    <row r="50" spans="1:31" ht="15">
      <c r="A50" s="37" t="s">
        <v>140</v>
      </c>
      <c r="B50" s="42" t="s">
        <v>157</v>
      </c>
      <c r="C50" s="32">
        <v>9693446.839461971</v>
      </c>
      <c r="D50" s="32">
        <v>2151562.983176338</v>
      </c>
      <c r="E50" s="33">
        <v>95.71675822425343</v>
      </c>
      <c r="F50" s="32">
        <v>578196.2476104763</v>
      </c>
      <c r="G50" s="32">
        <v>192837.26146273746</v>
      </c>
      <c r="H50" s="6"/>
      <c r="I50" s="12" t="s">
        <v>140</v>
      </c>
      <c r="J50" s="42" t="s">
        <v>157</v>
      </c>
      <c r="K50" s="12">
        <f t="shared" si="10"/>
        <v>0.022688395598353894</v>
      </c>
      <c r="L50" s="12">
        <f t="shared" si="11"/>
        <v>0.04412921998175712</v>
      </c>
      <c r="M50" s="12">
        <f t="shared" si="12"/>
        <v>0.016787751901829573</v>
      </c>
      <c r="N50" s="12">
        <f t="shared" si="13"/>
        <v>0.041457423948986216</v>
      </c>
      <c r="O50" s="12">
        <f t="shared" si="14"/>
        <v>0.0426583511686065</v>
      </c>
      <c r="P50" s="13"/>
      <c r="Q50" s="37" t="s">
        <v>140</v>
      </c>
      <c r="R50" s="42" t="s">
        <v>157</v>
      </c>
      <c r="S50" s="32">
        <v>9478397.213836122</v>
      </c>
      <c r="T50" s="32">
        <v>2060629.0313510525</v>
      </c>
      <c r="U50" s="33">
        <v>94.13641937092771</v>
      </c>
      <c r="V50" s="32">
        <v>555179.9183667811</v>
      </c>
      <c r="W50" s="32">
        <v>184947.69762943574</v>
      </c>
      <c r="Z50" s="60"/>
      <c r="AA50" s="60"/>
      <c r="AB50" s="60"/>
      <c r="AC50" s="60"/>
      <c r="AD50" s="60"/>
      <c r="AE50" s="60"/>
    </row>
    <row r="51" spans="1:31" s="1" customFormat="1" ht="15.75" thickBot="1">
      <c r="A51" s="88" t="s">
        <v>165</v>
      </c>
      <c r="B51" s="89" t="s">
        <v>157</v>
      </c>
      <c r="C51" s="90">
        <f>SUM(C22:C50)</f>
        <v>3898666446.146552</v>
      </c>
      <c r="D51" s="90">
        <f>SUM(D22:D50)</f>
        <v>850404917.0760605</v>
      </c>
      <c r="E51" s="91">
        <f>SUM(E22:E50)</f>
        <v>38949.46064912931</v>
      </c>
      <c r="F51" s="90">
        <f>SUM(F22:F50)</f>
        <v>158735573.81947166</v>
      </c>
      <c r="G51" s="90">
        <f>SUM(G22:G50)</f>
        <v>118069240.0752545</v>
      </c>
      <c r="H51" s="9"/>
      <c r="I51" s="89" t="s">
        <v>165</v>
      </c>
      <c r="J51" s="88" t="s">
        <v>157</v>
      </c>
      <c r="K51" s="94">
        <f t="shared" si="10"/>
        <v>0.04166850006338163</v>
      </c>
      <c r="L51" s="94">
        <f t="shared" si="11"/>
        <v>0.0636306880535149</v>
      </c>
      <c r="M51" s="94">
        <f t="shared" si="12"/>
        <v>0.03596629735311785</v>
      </c>
      <c r="N51" s="94">
        <f t="shared" si="13"/>
        <v>0.060615635623721964</v>
      </c>
      <c r="O51" s="94">
        <f t="shared" si="14"/>
        <v>0.06221242100882507</v>
      </c>
      <c r="P51" s="8"/>
      <c r="Q51" s="88" t="s">
        <v>165</v>
      </c>
      <c r="R51" s="89" t="s">
        <v>157</v>
      </c>
      <c r="S51" s="90">
        <f>SUM(S22:S50)</f>
        <v>3742713200.8977256</v>
      </c>
      <c r="T51" s="90">
        <f>SUM(T22:T50)</f>
        <v>799530256.7212819</v>
      </c>
      <c r="U51" s="91">
        <f>SUM(U22:U50)</f>
        <v>37597.227582253145</v>
      </c>
      <c r="V51" s="90">
        <f>SUM(V22:V50)</f>
        <v>149663618.456957</v>
      </c>
      <c r="W51" s="90">
        <f>SUM(W22:W50)</f>
        <v>111154075.90801798</v>
      </c>
      <c r="Z51" s="93"/>
      <c r="AA51" s="93"/>
      <c r="AB51" s="93"/>
      <c r="AC51" s="93"/>
      <c r="AD51" s="93"/>
      <c r="AE51" s="93"/>
    </row>
    <row r="52" spans="1:31" ht="15.75" thickTop="1">
      <c r="A52" s="37"/>
      <c r="B52" s="70"/>
      <c r="C52" s="71"/>
      <c r="D52" s="71"/>
      <c r="E52" s="72"/>
      <c r="F52" s="71"/>
      <c r="G52" s="71"/>
      <c r="H52" s="6"/>
      <c r="I52" s="78"/>
      <c r="J52" s="70"/>
      <c r="K52" s="78"/>
      <c r="L52" s="78"/>
      <c r="M52" s="78"/>
      <c r="N52" s="78"/>
      <c r="O52" s="78"/>
      <c r="P52" s="13"/>
      <c r="Q52" s="37"/>
      <c r="R52" s="70"/>
      <c r="S52" s="71"/>
      <c r="T52" s="71"/>
      <c r="U52" s="72"/>
      <c r="V52" s="71"/>
      <c r="W52" s="71"/>
      <c r="Z52" s="60"/>
      <c r="AA52" s="60"/>
      <c r="AB52" s="60"/>
      <c r="AC52" s="60"/>
      <c r="AD52" s="60"/>
      <c r="AE52" s="60"/>
    </row>
    <row r="53" spans="1:31" ht="15">
      <c r="A53" s="37" t="s">
        <v>55</v>
      </c>
      <c r="B53" s="42" t="s">
        <v>163</v>
      </c>
      <c r="C53" s="32">
        <v>31231888.22883386</v>
      </c>
      <c r="D53" s="32">
        <v>6954152.977735092</v>
      </c>
      <c r="E53" s="33">
        <v>362.69112166372906</v>
      </c>
      <c r="F53" s="32">
        <v>1437542.1263613242</v>
      </c>
      <c r="G53" s="32">
        <v>929468.8575017179</v>
      </c>
      <c r="H53" s="6"/>
      <c r="I53" s="12" t="s">
        <v>55</v>
      </c>
      <c r="J53" s="42" t="s">
        <v>163</v>
      </c>
      <c r="K53" s="12">
        <f t="shared" si="10"/>
        <v>0.009418286229535333</v>
      </c>
      <c r="L53" s="12">
        <f t="shared" si="11"/>
        <v>0.03058090066575403</v>
      </c>
      <c r="M53" s="12">
        <f t="shared" si="12"/>
        <v>0.003594207582087394</v>
      </c>
      <c r="N53" s="12">
        <f t="shared" si="13"/>
        <v>0.02794377308695073</v>
      </c>
      <c r="O53" s="12">
        <f t="shared" si="14"/>
        <v>0.029129117421679673</v>
      </c>
      <c r="P53" s="13"/>
      <c r="Q53" s="37" t="s">
        <v>55</v>
      </c>
      <c r="R53" s="42" t="s">
        <v>163</v>
      </c>
      <c r="S53" s="32">
        <v>30940481.914087225</v>
      </c>
      <c r="T53" s="32">
        <v>6747799.2006670395</v>
      </c>
      <c r="U53" s="33">
        <v>361.3922030673571</v>
      </c>
      <c r="V53" s="32">
        <v>1398463.772044978</v>
      </c>
      <c r="W53" s="32">
        <v>903160.5867205032</v>
      </c>
      <c r="Z53" s="60"/>
      <c r="AA53" s="60"/>
      <c r="AB53" s="60"/>
      <c r="AC53" s="60"/>
      <c r="AD53" s="60"/>
      <c r="AE53" s="60"/>
    </row>
    <row r="54" spans="1:31" ht="15">
      <c r="A54" s="37" t="s">
        <v>68</v>
      </c>
      <c r="B54" s="42" t="s">
        <v>163</v>
      </c>
      <c r="C54" s="32">
        <v>46798664.50754307</v>
      </c>
      <c r="D54" s="32">
        <v>9220049.497595679</v>
      </c>
      <c r="E54" s="33">
        <v>478.36711363463667</v>
      </c>
      <c r="F54" s="32">
        <v>2264814.1517457394</v>
      </c>
      <c r="G54" s="32">
        <v>1390472.9008905408</v>
      </c>
      <c r="H54" s="6"/>
      <c r="I54" s="12" t="s">
        <v>68</v>
      </c>
      <c r="J54" s="42" t="s">
        <v>163</v>
      </c>
      <c r="K54" s="12">
        <f t="shared" si="10"/>
        <v>0.03499364024966756</v>
      </c>
      <c r="L54" s="12">
        <f t="shared" si="11"/>
        <v>0.056692446038451694</v>
      </c>
      <c r="M54" s="12">
        <f t="shared" si="12"/>
        <v>0.029021998520312398</v>
      </c>
      <c r="N54" s="12">
        <f t="shared" si="13"/>
        <v>0.053988502282109385</v>
      </c>
      <c r="O54" s="12">
        <f t="shared" si="14"/>
        <v>0.05520387936085536</v>
      </c>
      <c r="P54" s="13"/>
      <c r="Q54" s="37" t="s">
        <v>68</v>
      </c>
      <c r="R54" s="42" t="s">
        <v>163</v>
      </c>
      <c r="S54" s="32">
        <v>45216378.81393552</v>
      </c>
      <c r="T54" s="32">
        <v>8725386.021412112</v>
      </c>
      <c r="U54" s="33">
        <v>464.87549763028113</v>
      </c>
      <c r="V54" s="32">
        <v>2148803.4706658893</v>
      </c>
      <c r="W54" s="32">
        <v>1317729.1403939496</v>
      </c>
      <c r="Z54" s="60"/>
      <c r="AA54" s="60"/>
      <c r="AB54" s="60"/>
      <c r="AC54" s="60"/>
      <c r="AD54" s="60"/>
      <c r="AE54" s="60"/>
    </row>
    <row r="55" spans="1:31" ht="15">
      <c r="A55" s="37" t="s">
        <v>83</v>
      </c>
      <c r="B55" s="42" t="s">
        <v>163</v>
      </c>
      <c r="C55" s="32">
        <v>3765695.951852693</v>
      </c>
      <c r="D55" s="32">
        <v>813718.2630575078</v>
      </c>
      <c r="E55" s="33">
        <v>43.701640788271135</v>
      </c>
      <c r="F55" s="32">
        <v>188654.4542874397</v>
      </c>
      <c r="G55" s="32">
        <v>112852.1660595728</v>
      </c>
      <c r="H55" s="6"/>
      <c r="I55" s="12" t="s">
        <v>83</v>
      </c>
      <c r="J55" s="42" t="s">
        <v>163</v>
      </c>
      <c r="K55" s="12">
        <f t="shared" si="10"/>
        <v>0.015242165035154853</v>
      </c>
      <c r="L55" s="12">
        <f t="shared" si="11"/>
        <v>0.03652687801403709</v>
      </c>
      <c r="M55" s="12">
        <f t="shared" si="12"/>
        <v>0.009384484135142035</v>
      </c>
      <c r="N55" s="12">
        <f t="shared" si="13"/>
        <v>0.03387453542315866</v>
      </c>
      <c r="O55" s="12">
        <f t="shared" si="14"/>
        <v>0.03506671864900213</v>
      </c>
      <c r="P55" s="13"/>
      <c r="Q55" s="37" t="s">
        <v>83</v>
      </c>
      <c r="R55" s="42" t="s">
        <v>163</v>
      </c>
      <c r="S55" s="32">
        <v>3709160.318141729</v>
      </c>
      <c r="T55" s="32">
        <v>785043.0898777795</v>
      </c>
      <c r="U55" s="33">
        <v>43.29533639078616</v>
      </c>
      <c r="V55" s="32">
        <v>182473.25746370625</v>
      </c>
      <c r="W55" s="32">
        <v>109028.88096611839</v>
      </c>
      <c r="Z55" s="60"/>
      <c r="AA55" s="60"/>
      <c r="AB55" s="60"/>
      <c r="AC55" s="60"/>
      <c r="AD55" s="60"/>
      <c r="AE55" s="60"/>
    </row>
    <row r="56" spans="1:31" ht="15">
      <c r="A56" s="37" t="s">
        <v>84</v>
      </c>
      <c r="B56" s="42" t="s">
        <v>163</v>
      </c>
      <c r="C56" s="32">
        <v>20914476.80952784</v>
      </c>
      <c r="D56" s="32">
        <v>4508750.520326616</v>
      </c>
      <c r="E56" s="33">
        <v>222.73878038885184</v>
      </c>
      <c r="F56" s="32">
        <v>984379.2357752647</v>
      </c>
      <c r="G56" s="32">
        <v>627934.6357229509</v>
      </c>
      <c r="H56" s="6"/>
      <c r="I56" s="12" t="s">
        <v>84</v>
      </c>
      <c r="J56" s="42" t="s">
        <v>163</v>
      </c>
      <c r="K56" s="12">
        <f t="shared" si="10"/>
        <v>0.002560317012350266</v>
      </c>
      <c r="L56" s="12">
        <f t="shared" si="11"/>
        <v>0.023579153036449085</v>
      </c>
      <c r="M56" s="12">
        <f t="shared" si="12"/>
        <v>-0.0032241929521964474</v>
      </c>
      <c r="N56" s="12">
        <f t="shared" si="13"/>
        <v>0.020959942053772496</v>
      </c>
      <c r="O56" s="12">
        <f t="shared" si="14"/>
        <v>0.022137233180956173</v>
      </c>
      <c r="P56" s="13"/>
      <c r="Q56" s="37" t="s">
        <v>84</v>
      </c>
      <c r="R56" s="42" t="s">
        <v>163</v>
      </c>
      <c r="S56" s="32">
        <v>20861065.867691033</v>
      </c>
      <c r="T56" s="32">
        <v>4404887.015284945</v>
      </c>
      <c r="U56" s="33">
        <v>223.45925614762606</v>
      </c>
      <c r="V56" s="32">
        <v>964170.2825236005</v>
      </c>
      <c r="W56" s="32">
        <v>614334.9594738648</v>
      </c>
      <c r="Z56" s="60"/>
      <c r="AA56" s="60"/>
      <c r="AB56" s="60"/>
      <c r="AC56" s="60"/>
      <c r="AD56" s="60"/>
      <c r="AE56" s="60"/>
    </row>
    <row r="57" spans="1:31" ht="15">
      <c r="A57" s="37" t="s">
        <v>85</v>
      </c>
      <c r="B57" s="42" t="s">
        <v>163</v>
      </c>
      <c r="C57" s="32">
        <v>9129618.536219275</v>
      </c>
      <c r="D57" s="32">
        <v>2158579.911613764</v>
      </c>
      <c r="E57" s="33">
        <v>89.62658756252287</v>
      </c>
      <c r="F57" s="32">
        <v>339322.6582736878</v>
      </c>
      <c r="G57" s="32">
        <v>224797.08476443193</v>
      </c>
      <c r="H57" s="6"/>
      <c r="I57" s="12" t="s">
        <v>85</v>
      </c>
      <c r="J57" s="42" t="s">
        <v>163</v>
      </c>
      <c r="K57" s="12">
        <f t="shared" si="10"/>
        <v>0.013361581939519196</v>
      </c>
      <c r="L57" s="12">
        <f t="shared" si="11"/>
        <v>0.034606868195593554</v>
      </c>
      <c r="M57" s="12">
        <f>E57/U57-1</f>
        <v>0.007514751510517392</v>
      </c>
      <c r="N57" s="12">
        <f t="shared" si="13"/>
        <v>0.03195943866960982</v>
      </c>
      <c r="O57" s="12">
        <f t="shared" si="14"/>
        <v>0.03314941355571044</v>
      </c>
      <c r="P57" s="13"/>
      <c r="Q57" s="37" t="s">
        <v>85</v>
      </c>
      <c r="R57" s="42" t="s">
        <v>163</v>
      </c>
      <c r="S57" s="32">
        <v>9009240.826700455</v>
      </c>
      <c r="T57" s="32">
        <v>2086376.9398500472</v>
      </c>
      <c r="U57" s="33">
        <v>88.95808962414708</v>
      </c>
      <c r="V57" s="32">
        <v>328813.949035767</v>
      </c>
      <c r="W57" s="32">
        <v>217584.29305086203</v>
      </c>
      <c r="Z57" s="60"/>
      <c r="AA57" s="60"/>
      <c r="AB57" s="60"/>
      <c r="AC57" s="60"/>
      <c r="AD57" s="60"/>
      <c r="AE57" s="60"/>
    </row>
    <row r="58" spans="1:31" ht="15">
      <c r="A58" s="37" t="s">
        <v>86</v>
      </c>
      <c r="B58" s="42" t="s">
        <v>163</v>
      </c>
      <c r="C58" s="32">
        <v>87615516.40602899</v>
      </c>
      <c r="D58" s="32">
        <v>15525600.598105349</v>
      </c>
      <c r="E58" s="33">
        <v>775.2359663366749</v>
      </c>
      <c r="F58" s="32">
        <v>3934614.177692512</v>
      </c>
      <c r="G58" s="32">
        <v>2423716.0218056156</v>
      </c>
      <c r="H58" s="6"/>
      <c r="I58" s="12" t="s">
        <v>86</v>
      </c>
      <c r="J58" s="42" t="s">
        <v>163</v>
      </c>
      <c r="K58" s="12">
        <f t="shared" si="10"/>
        <v>0.02278480826961582</v>
      </c>
      <c r="L58" s="12">
        <f t="shared" si="11"/>
        <v>0.04422765395995998</v>
      </c>
      <c r="M58" s="12">
        <f t="shared" si="12"/>
        <v>0.016883608297275865</v>
      </c>
      <c r="N58" s="12">
        <f t="shared" si="13"/>
        <v>0.041555606046955074</v>
      </c>
      <c r="O58" s="12">
        <f t="shared" si="14"/>
        <v>0.042756646482489113</v>
      </c>
      <c r="P58" s="13"/>
      <c r="Q58" s="37" t="s">
        <v>86</v>
      </c>
      <c r="R58" s="42" t="s">
        <v>163</v>
      </c>
      <c r="S58" s="32">
        <v>85663685.75053443</v>
      </c>
      <c r="T58" s="32">
        <v>14868022.829340491</v>
      </c>
      <c r="U58" s="33">
        <v>762.3645026934512</v>
      </c>
      <c r="V58" s="32">
        <v>3777632.3749297094</v>
      </c>
      <c r="W58" s="32">
        <v>2324335.2415748104</v>
      </c>
      <c r="Z58" s="60"/>
      <c r="AA58" s="60"/>
      <c r="AB58" s="60"/>
      <c r="AC58" s="60"/>
      <c r="AD58" s="60"/>
      <c r="AE58" s="60"/>
    </row>
    <row r="59" spans="1:31" ht="15">
      <c r="A59" s="37" t="s">
        <v>97</v>
      </c>
      <c r="B59" s="42" t="s">
        <v>163</v>
      </c>
      <c r="C59" s="32">
        <v>34170753.98278678</v>
      </c>
      <c r="D59" s="32">
        <v>8404657.017175695</v>
      </c>
      <c r="E59" s="33">
        <v>448.20816463313594</v>
      </c>
      <c r="F59" s="32">
        <v>1642965.057285483</v>
      </c>
      <c r="G59" s="32">
        <v>1022844.6842869832</v>
      </c>
      <c r="H59" s="6"/>
      <c r="I59" s="12" t="s">
        <v>97</v>
      </c>
      <c r="J59" s="42" t="s">
        <v>163</v>
      </c>
      <c r="K59" s="12">
        <f t="shared" si="10"/>
        <v>0.0574725696152103</v>
      </c>
      <c r="L59" s="12">
        <f t="shared" si="11"/>
        <v>0.07964264972267032</v>
      </c>
      <c r="M59" s="12">
        <f t="shared" si="12"/>
        <v>0.051371230361725084</v>
      </c>
      <c r="N59" s="12">
        <f t="shared" si="13"/>
        <v>0.07687997926662304</v>
      </c>
      <c r="O59" s="12">
        <f t="shared" si="14"/>
        <v>0.07812175300564173</v>
      </c>
      <c r="P59" s="13"/>
      <c r="Q59" s="37" t="s">
        <v>97</v>
      </c>
      <c r="R59" s="42" t="s">
        <v>163</v>
      </c>
      <c r="S59" s="32">
        <v>32313607.903059583</v>
      </c>
      <c r="T59" s="32">
        <v>7784665.619994368</v>
      </c>
      <c r="U59" s="33">
        <v>426.30818847775544</v>
      </c>
      <c r="V59" s="32">
        <v>1525671.4665680528</v>
      </c>
      <c r="W59" s="32">
        <v>948728.361556054</v>
      </c>
      <c r="Z59" s="60"/>
      <c r="AA59" s="60"/>
      <c r="AB59" s="60"/>
      <c r="AC59" s="60"/>
      <c r="AD59" s="60"/>
      <c r="AE59" s="60"/>
    </row>
    <row r="60" spans="1:31" ht="15">
      <c r="A60" s="37" t="s">
        <v>99</v>
      </c>
      <c r="B60" s="42" t="s">
        <v>163</v>
      </c>
      <c r="C60" s="32">
        <v>93377530.20853013</v>
      </c>
      <c r="D60" s="32">
        <v>22018494.036531847</v>
      </c>
      <c r="E60" s="33">
        <v>1160.2539197943715</v>
      </c>
      <c r="F60" s="32">
        <v>4376950.395462865</v>
      </c>
      <c r="G60" s="32">
        <v>2795976.0200258624</v>
      </c>
      <c r="H60" s="6"/>
      <c r="I60" s="12" t="s">
        <v>99</v>
      </c>
      <c r="J60" s="42" t="s">
        <v>163</v>
      </c>
      <c r="K60" s="12">
        <f t="shared" si="10"/>
        <v>0.015449300492729634</v>
      </c>
      <c r="L60" s="12">
        <f t="shared" si="11"/>
        <v>0.03673835609932552</v>
      </c>
      <c r="M60" s="12">
        <f t="shared" si="12"/>
        <v>0.009590424475477866</v>
      </c>
      <c r="N60" s="12">
        <f t="shared" si="13"/>
        <v>0.03408547236248749</v>
      </c>
      <c r="O60" s="12">
        <f t="shared" si="14"/>
        <v>0.035277898824305876</v>
      </c>
      <c r="P60" s="13"/>
      <c r="Q60" s="37" t="s">
        <v>99</v>
      </c>
      <c r="R60" s="42" t="s">
        <v>163</v>
      </c>
      <c r="S60" s="32">
        <v>91956861.03010781</v>
      </c>
      <c r="T60" s="32">
        <v>21238236.15379226</v>
      </c>
      <c r="U60" s="33">
        <v>1149.2322942713818</v>
      </c>
      <c r="V60" s="32">
        <v>4232677.5807644</v>
      </c>
      <c r="W60" s="32">
        <v>2700700.964640567</v>
      </c>
      <c r="Z60" s="60"/>
      <c r="AA60" s="60"/>
      <c r="AB60" s="60"/>
      <c r="AC60" s="60"/>
      <c r="AD60" s="60"/>
      <c r="AE60" s="60"/>
    </row>
    <row r="61" spans="1:31" ht="15">
      <c r="A61" s="37" t="s">
        <v>106</v>
      </c>
      <c r="B61" s="42" t="s">
        <v>163</v>
      </c>
      <c r="C61" s="32">
        <v>61576320.23240208</v>
      </c>
      <c r="D61" s="32">
        <v>12586971.345142424</v>
      </c>
      <c r="E61" s="33">
        <v>627.8504945549057</v>
      </c>
      <c r="F61" s="32">
        <v>2744933.812816903</v>
      </c>
      <c r="G61" s="32">
        <v>1815335.430812007</v>
      </c>
      <c r="H61" s="6"/>
      <c r="I61" s="12" t="s">
        <v>106</v>
      </c>
      <c r="J61" s="42" t="s">
        <v>163</v>
      </c>
      <c r="K61" s="12">
        <f t="shared" si="10"/>
        <v>0.025059061546661043</v>
      </c>
      <c r="L61" s="12">
        <f t="shared" si="11"/>
        <v>0.04654958731759118</v>
      </c>
      <c r="M61" s="12">
        <f t="shared" si="12"/>
        <v>0.01914473972966002</v>
      </c>
      <c r="N61" s="12">
        <f t="shared" si="13"/>
        <v>0.04387159786764383</v>
      </c>
      <c r="O61" s="12">
        <f t="shared" si="14"/>
        <v>0.04507530892374678</v>
      </c>
      <c r="P61" s="13"/>
      <c r="Q61" s="37" t="s">
        <v>106</v>
      </c>
      <c r="R61" s="42" t="s">
        <v>163</v>
      </c>
      <c r="S61" s="32">
        <v>60070997.41110781</v>
      </c>
      <c r="T61" s="32">
        <v>12027114.145067949</v>
      </c>
      <c r="U61" s="33">
        <v>616.0562578397356</v>
      </c>
      <c r="V61" s="32">
        <v>2629570.3594427546</v>
      </c>
      <c r="W61" s="32">
        <v>1737037.910388965</v>
      </c>
      <c r="Z61" s="60"/>
      <c r="AA61" s="60"/>
      <c r="AB61" s="60"/>
      <c r="AC61" s="60"/>
      <c r="AD61" s="60"/>
      <c r="AE61" s="60"/>
    </row>
    <row r="62" spans="1:31" ht="15">
      <c r="A62" s="37" t="s">
        <v>123</v>
      </c>
      <c r="B62" s="42" t="s">
        <v>163</v>
      </c>
      <c r="C62" s="32">
        <v>31046945.67638446</v>
      </c>
      <c r="D62" s="32">
        <v>11790921.200675197</v>
      </c>
      <c r="E62" s="33">
        <v>362.648734499996</v>
      </c>
      <c r="F62" s="32">
        <v>1048983.8289713513</v>
      </c>
      <c r="G62" s="32">
        <v>722178.2683195383</v>
      </c>
      <c r="H62" s="6"/>
      <c r="I62" s="12" t="s">
        <v>123</v>
      </c>
      <c r="J62" s="42" t="s">
        <v>163</v>
      </c>
      <c r="K62" s="12">
        <f t="shared" si="10"/>
        <v>0.02533727261955443</v>
      </c>
      <c r="L62" s="12">
        <f t="shared" si="11"/>
        <v>0.04683363112974459</v>
      </c>
      <c r="M62" s="12">
        <f t="shared" si="12"/>
        <v>0.01942134559766373</v>
      </c>
      <c r="N62" s="12">
        <f t="shared" si="13"/>
        <v>0.04415491484722134</v>
      </c>
      <c r="O62" s="12">
        <f t="shared" si="14"/>
        <v>0.04535895260229861</v>
      </c>
      <c r="P62" s="13"/>
      <c r="Q62" s="37" t="s">
        <v>123</v>
      </c>
      <c r="R62" s="42" t="s">
        <v>163</v>
      </c>
      <c r="S62" s="32">
        <v>30279739.65782501</v>
      </c>
      <c r="T62" s="32">
        <v>11263414.596214697</v>
      </c>
      <c r="U62" s="33">
        <v>355.73978911279636</v>
      </c>
      <c r="V62" s="32">
        <v>1004624.7104289468</v>
      </c>
      <c r="W62" s="32">
        <v>690842.3814822269</v>
      </c>
      <c r="Z62" s="60"/>
      <c r="AA62" s="60"/>
      <c r="AB62" s="60"/>
      <c r="AC62" s="60"/>
      <c r="AD62" s="60"/>
      <c r="AE62" s="60"/>
    </row>
    <row r="63" spans="1:31" ht="15">
      <c r="A63" s="37" t="s">
        <v>146</v>
      </c>
      <c r="B63" s="42" t="s">
        <v>163</v>
      </c>
      <c r="C63" s="32">
        <v>61234005.75907527</v>
      </c>
      <c r="D63" s="32">
        <v>14456435.639789926</v>
      </c>
      <c r="E63" s="33">
        <v>743.9089783902533</v>
      </c>
      <c r="F63" s="32">
        <v>2883711.893237741</v>
      </c>
      <c r="G63" s="32">
        <v>1834248.8168572353</v>
      </c>
      <c r="H63" s="6"/>
      <c r="I63" s="12" t="s">
        <v>146</v>
      </c>
      <c r="J63" s="42" t="s">
        <v>163</v>
      </c>
      <c r="K63" s="12">
        <f t="shared" si="10"/>
        <v>0.004781575163050444</v>
      </c>
      <c r="L63" s="12">
        <f t="shared" si="11"/>
        <v>0.025846980216507998</v>
      </c>
      <c r="M63" s="12">
        <f t="shared" si="12"/>
        <v>-0.001015750878183841</v>
      </c>
      <c r="N63" s="12">
        <f t="shared" si="13"/>
        <v>0.023221966147827677</v>
      </c>
      <c r="O63" s="12">
        <f t="shared" si="14"/>
        <v>0.024401865664219757</v>
      </c>
      <c r="P63" s="13"/>
      <c r="Q63" s="37" t="s">
        <v>146</v>
      </c>
      <c r="R63" s="42" t="s">
        <v>163</v>
      </c>
      <c r="S63" s="32">
        <v>60942604.11685848</v>
      </c>
      <c r="T63" s="32">
        <v>14092194.955566231</v>
      </c>
      <c r="U63" s="33">
        <v>744.6653728967262</v>
      </c>
      <c r="V63" s="32">
        <v>2818266.210697361</v>
      </c>
      <c r="W63" s="32">
        <v>1790555.912027662</v>
      </c>
      <c r="Z63" s="60"/>
      <c r="AA63" s="60"/>
      <c r="AB63" s="60"/>
      <c r="AC63" s="60"/>
      <c r="AD63" s="60"/>
      <c r="AE63" s="60"/>
    </row>
    <row r="64" spans="1:31" s="1" customFormat="1" ht="15.75" thickBot="1">
      <c r="A64" s="88" t="s">
        <v>165</v>
      </c>
      <c r="B64" s="88" t="s">
        <v>163</v>
      </c>
      <c r="C64" s="90">
        <f>SUM(C53:C63)</f>
        <v>480861416.29918444</v>
      </c>
      <c r="D64" s="90">
        <f>SUM(D53:D63)</f>
        <v>108438331.0077491</v>
      </c>
      <c r="E64" s="91">
        <f>SUM(E53:E63)</f>
        <v>5315.2315022473485</v>
      </c>
      <c r="F64" s="90">
        <f>SUM(F53:F63)</f>
        <v>21846871.79191031</v>
      </c>
      <c r="G64" s="90">
        <f>SUM(G53:G63)</f>
        <v>13899824.887046456</v>
      </c>
      <c r="H64" s="9"/>
      <c r="I64" s="89" t="s">
        <v>165</v>
      </c>
      <c r="J64" s="88" t="s">
        <v>163</v>
      </c>
      <c r="K64" s="94">
        <f t="shared" si="10"/>
        <v>0.02101561137598229</v>
      </c>
      <c r="L64" s="94">
        <f t="shared" si="11"/>
        <v>0.04244431014688055</v>
      </c>
      <c r="M64" s="94">
        <f t="shared" si="12"/>
        <v>0.01506483762186872</v>
      </c>
      <c r="N64" s="94">
        <f t="shared" si="13"/>
        <v>0.03977429431028856</v>
      </c>
      <c r="O64" s="94">
        <f t="shared" si="14"/>
        <v>0.040870501411591764</v>
      </c>
      <c r="P64" s="8"/>
      <c r="Q64" s="88" t="s">
        <v>165</v>
      </c>
      <c r="R64" s="88" t="s">
        <v>163</v>
      </c>
      <c r="S64" s="90">
        <f>SUM(S53:S63)</f>
        <v>470963823.610049</v>
      </c>
      <c r="T64" s="90">
        <f>SUM(T53:T63)</f>
        <v>104023140.56706792</v>
      </c>
      <c r="U64" s="91">
        <f>SUM(U53:U63)</f>
        <v>5236.346788152045</v>
      </c>
      <c r="V64" s="90">
        <f>SUM(V53:V63)</f>
        <v>21011167.434565164</v>
      </c>
      <c r="W64" s="90">
        <f>SUM(W53:W63)</f>
        <v>13354038.632275585</v>
      </c>
      <c r="Z64" s="93"/>
      <c r="AA64" s="93"/>
      <c r="AB64" s="93"/>
      <c r="AC64" s="93"/>
      <c r="AD64" s="93"/>
      <c r="AE64" s="93"/>
    </row>
    <row r="65" spans="1:31" ht="15.75" thickTop="1">
      <c r="A65" s="69"/>
      <c r="B65" s="70"/>
      <c r="C65" s="71"/>
      <c r="D65" s="71"/>
      <c r="E65" s="72"/>
      <c r="F65" s="71"/>
      <c r="G65" s="71"/>
      <c r="H65" s="6"/>
      <c r="I65" s="78"/>
      <c r="J65" s="70"/>
      <c r="K65" s="78"/>
      <c r="L65" s="78"/>
      <c r="M65" s="78"/>
      <c r="N65" s="78"/>
      <c r="O65" s="78"/>
      <c r="P65" s="13"/>
      <c r="Q65" s="69"/>
      <c r="R65" s="70"/>
      <c r="S65" s="71"/>
      <c r="T65" s="71"/>
      <c r="U65" s="72"/>
      <c r="V65" s="71"/>
      <c r="W65" s="71"/>
      <c r="Z65" s="60"/>
      <c r="AA65" s="60"/>
      <c r="AB65" s="60"/>
      <c r="AC65" s="60"/>
      <c r="AD65" s="60"/>
      <c r="AE65" s="60"/>
    </row>
    <row r="66" spans="1:31" ht="15">
      <c r="A66" s="37" t="s">
        <v>40</v>
      </c>
      <c r="B66" s="42" t="s">
        <v>162</v>
      </c>
      <c r="C66" s="32">
        <v>2953825.060879827</v>
      </c>
      <c r="D66" s="32">
        <v>689714.1041283823</v>
      </c>
      <c r="E66" s="33">
        <v>29.600320056861772</v>
      </c>
      <c r="F66" s="32">
        <v>126141.46347067828</v>
      </c>
      <c r="G66" s="32">
        <v>86765.88051827489</v>
      </c>
      <c r="H66" s="6"/>
      <c r="I66" s="12" t="s">
        <v>40</v>
      </c>
      <c r="J66" s="42" t="s">
        <v>162</v>
      </c>
      <c r="K66" s="12">
        <f t="shared" si="10"/>
        <v>0.020285376319138626</v>
      </c>
      <c r="L66" s="12">
        <f t="shared" si="11"/>
        <v>0.04167582102230116</v>
      </c>
      <c r="M66" s="12">
        <f t="shared" si="12"/>
        <v>0.014398597413319614</v>
      </c>
      <c r="N66" s="12">
        <f t="shared" si="13"/>
        <v>0.03901030293049934</v>
      </c>
      <c r="O66" s="12">
        <f t="shared" si="14"/>
        <v>0.04020840832161943</v>
      </c>
      <c r="P66" s="13"/>
      <c r="Q66" s="37" t="s">
        <v>40</v>
      </c>
      <c r="R66" s="42" t="s">
        <v>162</v>
      </c>
      <c r="S66" s="32">
        <v>2895096.9301709267</v>
      </c>
      <c r="T66" s="32">
        <v>662119.721135023</v>
      </c>
      <c r="U66" s="33">
        <v>29.180166585740096</v>
      </c>
      <c r="V66" s="32">
        <v>121405.40196271379</v>
      </c>
      <c r="W66" s="32">
        <v>83412.01611537827</v>
      </c>
      <c r="Z66" s="60"/>
      <c r="AA66" s="60"/>
      <c r="AB66" s="60"/>
      <c r="AC66" s="60"/>
      <c r="AD66" s="60"/>
      <c r="AE66" s="60"/>
    </row>
    <row r="67" spans="1:31" ht="15">
      <c r="A67" s="37" t="s">
        <v>43</v>
      </c>
      <c r="B67" s="42" t="s">
        <v>162</v>
      </c>
      <c r="C67" s="32">
        <v>343444503.96049047</v>
      </c>
      <c r="D67" s="32">
        <v>65365463.1052284</v>
      </c>
      <c r="E67" s="33">
        <v>3287.9368886451152</v>
      </c>
      <c r="F67" s="32">
        <v>16127512.210131168</v>
      </c>
      <c r="G67" s="32">
        <v>12472794.75310035</v>
      </c>
      <c r="H67" s="6"/>
      <c r="I67" s="12" t="s">
        <v>43</v>
      </c>
      <c r="J67" s="42" t="s">
        <v>162</v>
      </c>
      <c r="K67" s="12">
        <f t="shared" si="10"/>
        <v>0.03620146472213093</v>
      </c>
      <c r="L67" s="12">
        <f t="shared" si="11"/>
        <v>0.057925592742507304</v>
      </c>
      <c r="M67" s="12">
        <f t="shared" si="12"/>
        <v>0.030222854162493817</v>
      </c>
      <c r="N67" s="12">
        <f t="shared" si="13"/>
        <v>0.05521849351803998</v>
      </c>
      <c r="O67" s="12">
        <f t="shared" si="14"/>
        <v>0.05643528892644745</v>
      </c>
      <c r="P67" s="13"/>
      <c r="Q67" s="37" t="s">
        <v>43</v>
      </c>
      <c r="R67" s="42" t="s">
        <v>162</v>
      </c>
      <c r="S67" s="32">
        <v>331445684.6985726</v>
      </c>
      <c r="T67" s="32">
        <v>61786446.56452503</v>
      </c>
      <c r="U67" s="33">
        <v>3191.4812172537177</v>
      </c>
      <c r="V67" s="32">
        <v>15283576.15905966</v>
      </c>
      <c r="W67" s="32">
        <v>11806491.967695665</v>
      </c>
      <c r="Z67" s="60"/>
      <c r="AA67" s="60"/>
      <c r="AB67" s="60"/>
      <c r="AC67" s="60"/>
      <c r="AD67" s="60"/>
      <c r="AE67" s="60"/>
    </row>
    <row r="68" spans="1:31" ht="15">
      <c r="A68" s="37" t="s">
        <v>63</v>
      </c>
      <c r="B68" s="42" t="s">
        <v>162</v>
      </c>
      <c r="C68" s="32">
        <v>13744242.837402144</v>
      </c>
      <c r="D68" s="32">
        <v>2530079.636629805</v>
      </c>
      <c r="E68" s="33">
        <v>122.26747221609521</v>
      </c>
      <c r="F68" s="32">
        <v>880945.1621852438</v>
      </c>
      <c r="G68" s="32">
        <v>544883.2347839782</v>
      </c>
      <c r="H68" s="6"/>
      <c r="I68" s="12" t="s">
        <v>63</v>
      </c>
      <c r="J68" s="42" t="s">
        <v>162</v>
      </c>
      <c r="K68" s="12">
        <f aca="true" t="shared" si="15" ref="K68:K131">C68/S68-1</f>
        <v>0.02452566106280818</v>
      </c>
      <c r="L68" s="12">
        <f aca="true" t="shared" si="16" ref="L68:L131">D68/T68-1</f>
        <v>0.046005004008011996</v>
      </c>
      <c r="M68" s="12">
        <f aca="true" t="shared" si="17" ref="M68:M131">E68/U68-1</f>
        <v>0.01861441682663867</v>
      </c>
      <c r="N68" s="12">
        <f aca="true" t="shared" si="18" ref="N68:N131">F68/V68-1</f>
        <v>0.0433284080786156</v>
      </c>
      <c r="O68" s="12">
        <f aca="true" t="shared" si="19" ref="O68:O131">G68/W68-1</f>
        <v>0.04453149277075208</v>
      </c>
      <c r="P68" s="13"/>
      <c r="Q68" s="37" t="s">
        <v>63</v>
      </c>
      <c r="R68" s="42" t="s">
        <v>162</v>
      </c>
      <c r="S68" s="32">
        <v>13415225.562182926</v>
      </c>
      <c r="T68" s="32">
        <v>2418802.6127362824</v>
      </c>
      <c r="U68" s="33">
        <v>120.03312558348006</v>
      </c>
      <c r="V68" s="32">
        <v>844360.3714458275</v>
      </c>
      <c r="W68" s="32">
        <v>521653.23741326976</v>
      </c>
      <c r="Z68" s="60"/>
      <c r="AA68" s="60"/>
      <c r="AB68" s="60"/>
      <c r="AC68" s="60"/>
      <c r="AD68" s="60"/>
      <c r="AE68" s="60"/>
    </row>
    <row r="69" spans="1:31" ht="15">
      <c r="A69" s="37" t="s">
        <v>74</v>
      </c>
      <c r="B69" s="42" t="s">
        <v>162</v>
      </c>
      <c r="C69" s="32">
        <v>240316275.75663763</v>
      </c>
      <c r="D69" s="32">
        <v>45889617.02309423</v>
      </c>
      <c r="E69" s="33">
        <v>2369.9933228253976</v>
      </c>
      <c r="F69" s="32">
        <v>11794041.706243735</v>
      </c>
      <c r="G69" s="32">
        <v>8393035.097241059</v>
      </c>
      <c r="H69" s="6"/>
      <c r="I69" s="12" t="s">
        <v>74</v>
      </c>
      <c r="J69" s="42" t="s">
        <v>162</v>
      </c>
      <c r="K69" s="12">
        <f t="shared" si="15"/>
        <v>0.02248573881756566</v>
      </c>
      <c r="L69" s="12">
        <f t="shared" si="16"/>
        <v>0.04392231446942341</v>
      </c>
      <c r="M69" s="12">
        <f t="shared" si="17"/>
        <v>0.016586264397490114</v>
      </c>
      <c r="N69" s="12">
        <f t="shared" si="18"/>
        <v>0.04125104788197076</v>
      </c>
      <c r="O69" s="12">
        <f t="shared" si="19"/>
        <v>0.04245173712485717</v>
      </c>
      <c r="P69" s="13"/>
      <c r="Q69" s="37" t="s">
        <v>74</v>
      </c>
      <c r="R69" s="42" t="s">
        <v>162</v>
      </c>
      <c r="S69" s="32">
        <v>235031420.6186845</v>
      </c>
      <c r="T69" s="32">
        <v>43958842.90146414</v>
      </c>
      <c r="U69" s="33">
        <v>2331.325344268786</v>
      </c>
      <c r="V69" s="32">
        <v>11326799.363356441</v>
      </c>
      <c r="W69" s="32">
        <v>8051245.729984144</v>
      </c>
      <c r="Z69" s="60"/>
      <c r="AA69" s="60"/>
      <c r="AB69" s="60"/>
      <c r="AC69" s="60"/>
      <c r="AD69" s="60"/>
      <c r="AE69" s="60"/>
    </row>
    <row r="70" spans="1:31" ht="15">
      <c r="A70" s="37" t="s">
        <v>81</v>
      </c>
      <c r="B70" s="42" t="s">
        <v>162</v>
      </c>
      <c r="C70" s="32">
        <v>39936568.23528361</v>
      </c>
      <c r="D70" s="32">
        <v>8004311.777117202</v>
      </c>
      <c r="E70" s="33">
        <v>398.7292146279641</v>
      </c>
      <c r="F70" s="32">
        <v>1948018.459909308</v>
      </c>
      <c r="G70" s="32">
        <v>923690.0214275857</v>
      </c>
      <c r="H70" s="6"/>
      <c r="I70" s="12" t="s">
        <v>81</v>
      </c>
      <c r="J70" s="42" t="s">
        <v>162</v>
      </c>
      <c r="K70" s="12">
        <f t="shared" si="15"/>
        <v>0.04380075374679082</v>
      </c>
      <c r="L70" s="12">
        <f t="shared" si="16"/>
        <v>0.06568420206660308</v>
      </c>
      <c r="M70" s="12">
        <f t="shared" si="17"/>
        <v>0.03777829728348059</v>
      </c>
      <c r="N70" s="12">
        <f t="shared" si="18"/>
        <v>0.06295724953163084</v>
      </c>
      <c r="O70" s="12">
        <f t="shared" si="19"/>
        <v>0.06418296866800732</v>
      </c>
      <c r="P70" s="13"/>
      <c r="Q70" s="37" t="s">
        <v>81</v>
      </c>
      <c r="R70" s="42" t="s">
        <v>162</v>
      </c>
      <c r="S70" s="32">
        <v>38260719.86624717</v>
      </c>
      <c r="T70" s="32">
        <v>7510960.340403872</v>
      </c>
      <c r="U70" s="33">
        <v>384.21425430815964</v>
      </c>
      <c r="V70" s="32">
        <v>1832640.4573351</v>
      </c>
      <c r="W70" s="32">
        <v>867980.4588338125</v>
      </c>
      <c r="Z70" s="60"/>
      <c r="AA70" s="60"/>
      <c r="AB70" s="60"/>
      <c r="AC70" s="60"/>
      <c r="AD70" s="60"/>
      <c r="AE70" s="60"/>
    </row>
    <row r="71" spans="1:31" ht="15">
      <c r="A71" s="37" t="s">
        <v>82</v>
      </c>
      <c r="B71" s="42" t="s">
        <v>162</v>
      </c>
      <c r="C71" s="32">
        <v>417148463.0567698</v>
      </c>
      <c r="D71" s="32">
        <v>77801921.63163221</v>
      </c>
      <c r="E71" s="33">
        <v>3986.3295385108536</v>
      </c>
      <c r="F71" s="32">
        <v>21808120.22935655</v>
      </c>
      <c r="G71" s="32">
        <v>17525416.160968836</v>
      </c>
      <c r="H71" s="6"/>
      <c r="I71" s="12" t="s">
        <v>82</v>
      </c>
      <c r="J71" s="42" t="s">
        <v>162</v>
      </c>
      <c r="K71" s="12">
        <f t="shared" si="15"/>
        <v>0.021456475458562663</v>
      </c>
      <c r="L71" s="12">
        <f t="shared" si="16"/>
        <v>0.04287147244088674</v>
      </c>
      <c r="M71" s="12">
        <f t="shared" si="17"/>
        <v>0.01556293961799704</v>
      </c>
      <c r="N71" s="12">
        <f t="shared" si="18"/>
        <v>0.04020289482670392</v>
      </c>
      <c r="O71" s="12">
        <f t="shared" si="19"/>
        <v>0.04140237542149272</v>
      </c>
      <c r="P71" s="13"/>
      <c r="Q71" s="37" t="s">
        <v>82</v>
      </c>
      <c r="R71" s="42" t="s">
        <v>162</v>
      </c>
      <c r="S71" s="32">
        <v>408385940.1542285</v>
      </c>
      <c r="T71" s="32">
        <v>74603557.28164026</v>
      </c>
      <c r="U71" s="33">
        <v>3925.2412460130804</v>
      </c>
      <c r="V71" s="32">
        <v>20965256.23781286</v>
      </c>
      <c r="W71" s="32">
        <v>16828669.277689785</v>
      </c>
      <c r="Z71" s="60"/>
      <c r="AA71" s="60"/>
      <c r="AB71" s="60"/>
      <c r="AC71" s="60"/>
      <c r="AD71" s="60"/>
      <c r="AE71" s="60"/>
    </row>
    <row r="72" spans="1:31" ht="15">
      <c r="A72" s="37" t="s">
        <v>102</v>
      </c>
      <c r="B72" s="42" t="s">
        <v>162</v>
      </c>
      <c r="C72" s="32">
        <v>33544468.775715325</v>
      </c>
      <c r="D72" s="32">
        <v>7871370.34057542</v>
      </c>
      <c r="E72" s="33">
        <v>420.48231843145277</v>
      </c>
      <c r="F72" s="32">
        <v>1427651.7693526936</v>
      </c>
      <c r="G72" s="32">
        <v>409813.83550988365</v>
      </c>
      <c r="H72" s="6"/>
      <c r="I72" s="12" t="s">
        <v>102</v>
      </c>
      <c r="J72" s="42" t="s">
        <v>162</v>
      </c>
      <c r="K72" s="12">
        <f t="shared" si="15"/>
        <v>0.01328988456397906</v>
      </c>
      <c r="L72" s="12">
        <f t="shared" si="16"/>
        <v>0.0345336676732062</v>
      </c>
      <c r="M72" s="12">
        <f t="shared" si="17"/>
        <v>0.00744346781002081</v>
      </c>
      <c r="N72" s="12">
        <f t="shared" si="18"/>
        <v>0.03188642545820031</v>
      </c>
      <c r="O72" s="12">
        <f t="shared" si="19"/>
        <v>0.033076316151177565</v>
      </c>
      <c r="P72" s="13"/>
      <c r="Q72" s="37" t="s">
        <v>102</v>
      </c>
      <c r="R72" s="42" t="s">
        <v>162</v>
      </c>
      <c r="S72" s="32">
        <v>33104513.611274812</v>
      </c>
      <c r="T72" s="32">
        <v>7608616.893328473</v>
      </c>
      <c r="U72" s="33">
        <v>417.3755966133729</v>
      </c>
      <c r="V72" s="32">
        <v>1383535.7594889933</v>
      </c>
      <c r="W72" s="32">
        <v>396692.7022745845</v>
      </c>
      <c r="Z72" s="60"/>
      <c r="AA72" s="60"/>
      <c r="AB72" s="60"/>
      <c r="AC72" s="60"/>
      <c r="AD72" s="60"/>
      <c r="AE72" s="60"/>
    </row>
    <row r="73" spans="1:31" ht="15">
      <c r="A73" s="37" t="s">
        <v>103</v>
      </c>
      <c r="B73" s="42" t="s">
        <v>162</v>
      </c>
      <c r="C73" s="32">
        <v>295680160.6524792</v>
      </c>
      <c r="D73" s="32">
        <v>68056014.97857207</v>
      </c>
      <c r="E73" s="33">
        <v>3013.4909195900877</v>
      </c>
      <c r="F73" s="32">
        <v>12703205.474865263</v>
      </c>
      <c r="G73" s="32">
        <v>10253611.23292958</v>
      </c>
      <c r="H73" s="6"/>
      <c r="I73" s="12" t="s">
        <v>103</v>
      </c>
      <c r="J73" s="42" t="s">
        <v>162</v>
      </c>
      <c r="K73" s="12">
        <f t="shared" si="15"/>
        <v>0.03958660909607947</v>
      </c>
      <c r="L73" s="12">
        <f t="shared" si="16"/>
        <v>0.06138170720504443</v>
      </c>
      <c r="M73" s="12">
        <f t="shared" si="17"/>
        <v>0.03358846714164221</v>
      </c>
      <c r="N73" s="12">
        <f t="shared" si="18"/>
        <v>0.058665764216095484</v>
      </c>
      <c r="O73" s="12">
        <f t="shared" si="19"/>
        <v>0.05988653474736405</v>
      </c>
      <c r="P73" s="14"/>
      <c r="Q73" s="37" t="s">
        <v>103</v>
      </c>
      <c r="R73" s="42" t="s">
        <v>162</v>
      </c>
      <c r="S73" s="32">
        <v>284420901.6020061</v>
      </c>
      <c r="T73" s="32">
        <v>64120207.19462483</v>
      </c>
      <c r="U73" s="33">
        <v>2915.5616721651377</v>
      </c>
      <c r="V73" s="32">
        <v>11999259.732623484</v>
      </c>
      <c r="W73" s="32">
        <v>9674253.702424519</v>
      </c>
      <c r="Z73" s="60"/>
      <c r="AA73" s="60"/>
      <c r="AB73" s="60"/>
      <c r="AC73" s="60"/>
      <c r="AD73" s="60"/>
      <c r="AE73" s="60"/>
    </row>
    <row r="74" spans="1:31" ht="15">
      <c r="A74" s="37" t="s">
        <v>104</v>
      </c>
      <c r="B74" s="42" t="s">
        <v>162</v>
      </c>
      <c r="C74" s="32">
        <v>785404922.01717</v>
      </c>
      <c r="D74" s="32">
        <v>207311936.68350202</v>
      </c>
      <c r="E74" s="33">
        <v>7288.184361763063</v>
      </c>
      <c r="F74" s="32">
        <v>30144904.120616473</v>
      </c>
      <c r="G74" s="32">
        <v>25045640.58167465</v>
      </c>
      <c r="H74" s="6"/>
      <c r="I74" s="12" t="s">
        <v>104</v>
      </c>
      <c r="J74" s="42" t="s">
        <v>162</v>
      </c>
      <c r="K74" s="12">
        <f t="shared" si="15"/>
        <v>0.027059669413146192</v>
      </c>
      <c r="L74" s="12">
        <f t="shared" si="16"/>
        <v>0.04859213824523789</v>
      </c>
      <c r="M74" s="12">
        <f t="shared" si="17"/>
        <v>0.021133804613700624</v>
      </c>
      <c r="N74" s="12">
        <f t="shared" si="18"/>
        <v>0.04590892216302955</v>
      </c>
      <c r="O74" s="12">
        <f t="shared" si="19"/>
        <v>0.047114982502113545</v>
      </c>
      <c r="P74" s="13"/>
      <c r="Q74" s="37" t="s">
        <v>104</v>
      </c>
      <c r="R74" s="42" t="s">
        <v>162</v>
      </c>
      <c r="S74" s="32">
        <v>764712066.3066676</v>
      </c>
      <c r="T74" s="32">
        <v>197705026.69458053</v>
      </c>
      <c r="U74" s="33">
        <v>7137.345104856473</v>
      </c>
      <c r="V74" s="32">
        <v>28821729.580692574</v>
      </c>
      <c r="W74" s="32">
        <v>23918710.934521556</v>
      </c>
      <c r="Z74" s="60"/>
      <c r="AA74" s="60"/>
      <c r="AB74" s="60"/>
      <c r="AC74" s="60"/>
      <c r="AD74" s="60"/>
      <c r="AE74" s="60"/>
    </row>
    <row r="75" spans="1:31" ht="15">
      <c r="A75" s="37" t="s">
        <v>114</v>
      </c>
      <c r="B75" s="42" t="s">
        <v>162</v>
      </c>
      <c r="C75" s="32">
        <v>3073818.38446644</v>
      </c>
      <c r="D75" s="32">
        <v>540197.8269219392</v>
      </c>
      <c r="E75" s="33">
        <v>29.842525883433453</v>
      </c>
      <c r="F75" s="32">
        <v>161194.44887384019</v>
      </c>
      <c r="G75" s="32">
        <v>104855.07838042772</v>
      </c>
      <c r="H75" s="6"/>
      <c r="I75" s="12" t="s">
        <v>114</v>
      </c>
      <c r="J75" s="42" t="s">
        <v>162</v>
      </c>
      <c r="K75" s="12">
        <f t="shared" si="15"/>
        <v>0.033729405207749696</v>
      </c>
      <c r="L75" s="12">
        <f t="shared" si="16"/>
        <v>0.05540170610840778</v>
      </c>
      <c r="M75" s="12">
        <f t="shared" si="17"/>
        <v>0.027765057782860092</v>
      </c>
      <c r="N75" s="12">
        <f t="shared" si="18"/>
        <v>0.05270106519404916</v>
      </c>
      <c r="O75" s="12">
        <f t="shared" si="19"/>
        <v>0.05391495770107202</v>
      </c>
      <c r="P75" s="13"/>
      <c r="Q75" s="37" t="s">
        <v>114</v>
      </c>
      <c r="R75" s="42" t="s">
        <v>162</v>
      </c>
      <c r="S75" s="32">
        <v>2973523.215051323</v>
      </c>
      <c r="T75" s="32">
        <v>511840.96424650995</v>
      </c>
      <c r="U75" s="33">
        <v>29.036330489587826</v>
      </c>
      <c r="V75" s="32">
        <v>153124.61837789294</v>
      </c>
      <c r="W75" s="32">
        <v>99491.0240283053</v>
      </c>
      <c r="Z75" s="60"/>
      <c r="AA75" s="60"/>
      <c r="AB75" s="60"/>
      <c r="AC75" s="60"/>
      <c r="AD75" s="60"/>
      <c r="AE75" s="60"/>
    </row>
    <row r="76" spans="1:31" ht="15">
      <c r="A76" s="37" t="s">
        <v>115</v>
      </c>
      <c r="B76" s="42" t="s">
        <v>162</v>
      </c>
      <c r="C76" s="32">
        <v>82664173.57002427</v>
      </c>
      <c r="D76" s="32">
        <v>16321224.002105338</v>
      </c>
      <c r="E76" s="33">
        <v>810.019429806244</v>
      </c>
      <c r="F76" s="32">
        <v>4103329.5420009326</v>
      </c>
      <c r="G76" s="32">
        <v>3348302.42661699</v>
      </c>
      <c r="H76" s="6"/>
      <c r="I76" s="12" t="s">
        <v>115</v>
      </c>
      <c r="J76" s="42" t="s">
        <v>162</v>
      </c>
      <c r="K76" s="12">
        <f t="shared" si="15"/>
        <v>0.023114914819154286</v>
      </c>
      <c r="L76" s="12">
        <f t="shared" si="16"/>
        <v>0.04456468124565505</v>
      </c>
      <c r="M76" s="12">
        <f t="shared" si="17"/>
        <v>0.017211810218640933</v>
      </c>
      <c r="N76" s="12">
        <f t="shared" si="18"/>
        <v>0.04189177092199481</v>
      </c>
      <c r="O76" s="12">
        <f t="shared" si="19"/>
        <v>0.04309319899656194</v>
      </c>
      <c r="P76" s="13"/>
      <c r="Q76" s="37" t="s">
        <v>115</v>
      </c>
      <c r="R76" s="42" t="s">
        <v>162</v>
      </c>
      <c r="S76" s="32">
        <v>80796567.78792633</v>
      </c>
      <c r="T76" s="32">
        <v>15624905.087392097</v>
      </c>
      <c r="U76" s="33">
        <v>796.3134341038937</v>
      </c>
      <c r="V76" s="32">
        <v>3938345.2835699036</v>
      </c>
      <c r="W76" s="32">
        <v>3209974.362634135</v>
      </c>
      <c r="Z76" s="60"/>
      <c r="AA76" s="60"/>
      <c r="AB76" s="60"/>
      <c r="AC76" s="60"/>
      <c r="AD76" s="60"/>
      <c r="AE76" s="60"/>
    </row>
    <row r="77" spans="1:31" ht="15">
      <c r="A77" s="37" t="s">
        <v>134</v>
      </c>
      <c r="B77" s="42" t="s">
        <v>162</v>
      </c>
      <c r="C77" s="32">
        <v>15273866.797239538</v>
      </c>
      <c r="D77" s="32">
        <v>3204918.0489486186</v>
      </c>
      <c r="E77" s="33">
        <v>152.6401977929486</v>
      </c>
      <c r="F77" s="32">
        <v>877946.0803530626</v>
      </c>
      <c r="G77" s="32">
        <v>299473.1109033372</v>
      </c>
      <c r="H77" s="6"/>
      <c r="I77" s="12" t="s">
        <v>134</v>
      </c>
      <c r="J77" s="42" t="s">
        <v>162</v>
      </c>
      <c r="K77" s="12">
        <f t="shared" si="15"/>
        <v>0.0028348596982372687</v>
      </c>
      <c r="L77" s="12">
        <f t="shared" si="16"/>
        <v>0.023859451553280175</v>
      </c>
      <c r="M77" s="12">
        <f t="shared" si="17"/>
        <v>-0.002951234305568984</v>
      </c>
      <c r="N77" s="12">
        <f t="shared" si="18"/>
        <v>0.02123952332177015</v>
      </c>
      <c r="O77" s="12">
        <f t="shared" si="19"/>
        <v>0.02241713684019775</v>
      </c>
      <c r="P77" s="13"/>
      <c r="Q77" s="37" t="s">
        <v>134</v>
      </c>
      <c r="R77" s="42" t="s">
        <v>162</v>
      </c>
      <c r="S77" s="32">
        <v>15230689.928185778</v>
      </c>
      <c r="T77" s="32">
        <v>3130232.420169087</v>
      </c>
      <c r="U77" s="33">
        <v>153.0920081793961</v>
      </c>
      <c r="V77" s="32">
        <v>859686.7437106046</v>
      </c>
      <c r="W77" s="32">
        <v>292906.97515973303</v>
      </c>
      <c r="Z77" s="60"/>
      <c r="AA77" s="60"/>
      <c r="AB77" s="60"/>
      <c r="AC77" s="60"/>
      <c r="AD77" s="60"/>
      <c r="AE77" s="60"/>
    </row>
    <row r="78" spans="1:31" ht="15">
      <c r="A78" s="37" t="s">
        <v>138</v>
      </c>
      <c r="B78" s="42" t="s">
        <v>162</v>
      </c>
      <c r="C78" s="32">
        <v>71116011.59032646</v>
      </c>
      <c r="D78" s="32">
        <v>13356029.354538044</v>
      </c>
      <c r="E78" s="33">
        <v>660.3757214292724</v>
      </c>
      <c r="F78" s="32">
        <v>4040244.5418204363</v>
      </c>
      <c r="G78" s="32">
        <v>2207458.374575237</v>
      </c>
      <c r="H78" s="6"/>
      <c r="I78" s="12" t="s">
        <v>138</v>
      </c>
      <c r="J78" s="42" t="s">
        <v>162</v>
      </c>
      <c r="K78" s="12">
        <f t="shared" si="15"/>
        <v>0.05024469410251342</v>
      </c>
      <c r="L78" s="12">
        <f t="shared" si="16"/>
        <v>0.07226324065371181</v>
      </c>
      <c r="M78" s="12">
        <f t="shared" si="17"/>
        <v>0.04418505779419446</v>
      </c>
      <c r="N78" s="12">
        <f t="shared" si="18"/>
        <v>0.0695194531821628</v>
      </c>
      <c r="O78" s="12">
        <f t="shared" si="19"/>
        <v>0.070752739338374</v>
      </c>
      <c r="P78" s="13"/>
      <c r="Q78" s="37" t="s">
        <v>138</v>
      </c>
      <c r="R78" s="42" t="s">
        <v>162</v>
      </c>
      <c r="S78" s="32">
        <v>67713754.69894531</v>
      </c>
      <c r="T78" s="32">
        <v>12455923.926288342</v>
      </c>
      <c r="U78" s="33">
        <v>632.4316906279944</v>
      </c>
      <c r="V78" s="32">
        <v>3777626.044855393</v>
      </c>
      <c r="W78" s="32">
        <v>2061594.8887875287</v>
      </c>
      <c r="Z78" s="60"/>
      <c r="AA78" s="60"/>
      <c r="AB78" s="60"/>
      <c r="AC78" s="60"/>
      <c r="AD78" s="60"/>
      <c r="AE78" s="60"/>
    </row>
    <row r="79" spans="1:31" ht="15">
      <c r="A79" s="37" t="s">
        <v>139</v>
      </c>
      <c r="B79" s="42" t="s">
        <v>162</v>
      </c>
      <c r="C79" s="32">
        <v>10233103.256744634</v>
      </c>
      <c r="D79" s="32">
        <v>2390492.7195808366</v>
      </c>
      <c r="E79" s="33">
        <v>102.54021816156568</v>
      </c>
      <c r="F79" s="32">
        <v>505384.05268129904</v>
      </c>
      <c r="G79" s="32">
        <v>306429.7463659586</v>
      </c>
      <c r="H79" s="6"/>
      <c r="I79" s="12" t="s">
        <v>139</v>
      </c>
      <c r="J79" s="42" t="s">
        <v>162</v>
      </c>
      <c r="K79" s="12">
        <f t="shared" si="15"/>
        <v>0.00594609007547886</v>
      </c>
      <c r="L79" s="12">
        <f t="shared" si="16"/>
        <v>0.027035909368734456</v>
      </c>
      <c r="M79" s="12">
        <f t="shared" si="17"/>
        <v>0.00014204508876036748</v>
      </c>
      <c r="N79" s="12">
        <f t="shared" si="18"/>
        <v>0.0244078529791123</v>
      </c>
      <c r="O79" s="12">
        <f t="shared" si="19"/>
        <v>0.02558911996741675</v>
      </c>
      <c r="P79" s="13"/>
      <c r="Q79" s="37" t="s">
        <v>139</v>
      </c>
      <c r="R79" s="42" t="s">
        <v>162</v>
      </c>
      <c r="S79" s="32">
        <v>10172615.965908092</v>
      </c>
      <c r="T79" s="32">
        <v>2327564.886265903</v>
      </c>
      <c r="U79" s="33">
        <v>102.52565489581579</v>
      </c>
      <c r="V79" s="32">
        <v>493342.6185786999</v>
      </c>
      <c r="W79" s="32">
        <v>298784.1235832279</v>
      </c>
      <c r="Z79" s="60"/>
      <c r="AA79" s="60"/>
      <c r="AB79" s="60"/>
      <c r="AC79" s="60"/>
      <c r="AD79" s="60"/>
      <c r="AE79" s="60"/>
    </row>
    <row r="80" spans="1:31" ht="15">
      <c r="A80" s="37" t="s">
        <v>142</v>
      </c>
      <c r="B80" s="42" t="s">
        <v>162</v>
      </c>
      <c r="C80" s="32">
        <v>1493988762.178415</v>
      </c>
      <c r="D80" s="32">
        <v>277939323.6941914</v>
      </c>
      <c r="E80" s="33">
        <v>13650.412314203932</v>
      </c>
      <c r="F80" s="32">
        <v>72586421.13501292</v>
      </c>
      <c r="G80" s="32">
        <v>59492519.17549186</v>
      </c>
      <c r="H80" s="6"/>
      <c r="I80" s="12" t="s">
        <v>142</v>
      </c>
      <c r="J80" s="42" t="s">
        <v>162</v>
      </c>
      <c r="K80" s="12">
        <f t="shared" si="15"/>
        <v>0.062313917832593324</v>
      </c>
      <c r="L80" s="12">
        <f t="shared" si="16"/>
        <v>0.08458549757313283</v>
      </c>
      <c r="M80" s="12">
        <f t="shared" si="17"/>
        <v>0.056184645270228595</v>
      </c>
      <c r="N80" s="12">
        <f t="shared" si="18"/>
        <v>0.08181017898788423</v>
      </c>
      <c r="O80" s="12">
        <f t="shared" si="19"/>
        <v>0.0830576378474912</v>
      </c>
      <c r="P80" s="13"/>
      <c r="Q80" s="37" t="s">
        <v>142</v>
      </c>
      <c r="R80" s="42" t="s">
        <v>162</v>
      </c>
      <c r="S80" s="32">
        <v>1406353373.6115918</v>
      </c>
      <c r="T80" s="32">
        <v>256263175.48603413</v>
      </c>
      <c r="U80" s="33">
        <v>12924.266959695693</v>
      </c>
      <c r="V80" s="32">
        <v>67097188.16190383</v>
      </c>
      <c r="W80" s="32">
        <v>54930150.61851139</v>
      </c>
      <c r="Z80" s="60"/>
      <c r="AA80" s="60"/>
      <c r="AB80" s="60"/>
      <c r="AC80" s="60"/>
      <c r="AD80" s="60"/>
      <c r="AE80" s="60"/>
    </row>
    <row r="81" spans="1:31" ht="15">
      <c r="A81" s="37" t="s">
        <v>147</v>
      </c>
      <c r="B81" s="42" t="s">
        <v>162</v>
      </c>
      <c r="C81" s="32">
        <v>572005928.4447976</v>
      </c>
      <c r="D81" s="32">
        <v>118199315.42512546</v>
      </c>
      <c r="E81" s="33">
        <v>5938.789484879788</v>
      </c>
      <c r="F81" s="32">
        <v>25525719.25740959</v>
      </c>
      <c r="G81" s="32">
        <v>19970410.02986877</v>
      </c>
      <c r="H81" s="6"/>
      <c r="I81" s="12" t="s">
        <v>147</v>
      </c>
      <c r="J81" s="42" t="s">
        <v>162</v>
      </c>
      <c r="K81" s="12">
        <f t="shared" si="15"/>
        <v>0.026952516923181458</v>
      </c>
      <c r="L81" s="12">
        <f t="shared" si="16"/>
        <v>0.04848273928632896</v>
      </c>
      <c r="M81" s="12">
        <f t="shared" si="17"/>
        <v>0.021027270365486572</v>
      </c>
      <c r="N81" s="12">
        <f t="shared" si="18"/>
        <v>0.04579980314236942</v>
      </c>
      <c r="O81" s="12">
        <f t="shared" si="19"/>
        <v>0.047005737653935675</v>
      </c>
      <c r="P81" s="13"/>
      <c r="Q81" s="37" t="s">
        <v>147</v>
      </c>
      <c r="R81" s="42" t="s">
        <v>162</v>
      </c>
      <c r="S81" s="32">
        <v>556993550.3528106</v>
      </c>
      <c r="T81" s="32">
        <v>112733677.91021551</v>
      </c>
      <c r="U81" s="33">
        <v>5816.484688752672</v>
      </c>
      <c r="V81" s="32">
        <v>24407844.771734636</v>
      </c>
      <c r="W81" s="32">
        <v>19073830.554756276</v>
      </c>
      <c r="Z81" s="60"/>
      <c r="AA81" s="60"/>
      <c r="AB81" s="60"/>
      <c r="AC81" s="60"/>
      <c r="AD81" s="60"/>
      <c r="AE81" s="60"/>
    </row>
    <row r="82" spans="1:31" ht="15">
      <c r="A82" s="37" t="s">
        <v>151</v>
      </c>
      <c r="B82" s="42" t="s">
        <v>162</v>
      </c>
      <c r="C82" s="32">
        <v>225306393.82223696</v>
      </c>
      <c r="D82" s="32">
        <v>41000873.4573674</v>
      </c>
      <c r="E82" s="33">
        <v>2019.7590122216318</v>
      </c>
      <c r="F82" s="32">
        <v>11220239.264729146</v>
      </c>
      <c r="G82" s="32">
        <v>8696712.36148679</v>
      </c>
      <c r="H82" s="6"/>
      <c r="I82" s="12" t="s">
        <v>151</v>
      </c>
      <c r="J82" s="42" t="s">
        <v>162</v>
      </c>
      <c r="K82" s="12">
        <f t="shared" si="15"/>
        <v>0.03209279761574746</v>
      </c>
      <c r="L82" s="12">
        <f t="shared" si="16"/>
        <v>0.0537307867787189</v>
      </c>
      <c r="M82" s="12">
        <f t="shared" si="17"/>
        <v>0.026137892987229572</v>
      </c>
      <c r="N82" s="12">
        <f t="shared" si="18"/>
        <v>0.05103442153786042</v>
      </c>
      <c r="O82" s="12">
        <f t="shared" si="19"/>
        <v>0.05224639220181371</v>
      </c>
      <c r="P82" s="13"/>
      <c r="Q82" s="37" t="s">
        <v>151</v>
      </c>
      <c r="R82" s="42" t="s">
        <v>162</v>
      </c>
      <c r="S82" s="32">
        <v>218300519.43267167</v>
      </c>
      <c r="T82" s="32">
        <v>38910197.909950115</v>
      </c>
      <c r="U82" s="33">
        <v>1968.311496948849</v>
      </c>
      <c r="V82" s="32">
        <v>10675425.119104885</v>
      </c>
      <c r="W82" s="32">
        <v>8264901.097250633</v>
      </c>
      <c r="Z82" s="60"/>
      <c r="AA82" s="60"/>
      <c r="AB82" s="60"/>
      <c r="AC82" s="60"/>
      <c r="AD82" s="60"/>
      <c r="AE82" s="60"/>
    </row>
    <row r="83" spans="1:31" s="1" customFormat="1" ht="15.75" thickBot="1">
      <c r="A83" s="88" t="s">
        <v>165</v>
      </c>
      <c r="B83" s="88" t="s">
        <v>162</v>
      </c>
      <c r="C83" s="90">
        <f>SUM(C66:C82)</f>
        <v>4645835488.397079</v>
      </c>
      <c r="D83" s="90">
        <f>SUM(D66:D82)</f>
        <v>956472803.8092588</v>
      </c>
      <c r="E83" s="91">
        <f>SUM(E66:E82)</f>
        <v>44281.393261045705</v>
      </c>
      <c r="F83" s="90">
        <f>SUM(F66:F82)</f>
        <v>215981018.91901234</v>
      </c>
      <c r="G83" s="90">
        <f>SUM(G66:G82)</f>
        <v>170081811.1018436</v>
      </c>
      <c r="H83" s="9"/>
      <c r="I83" s="89" t="s">
        <v>165</v>
      </c>
      <c r="J83" s="88" t="s">
        <v>162</v>
      </c>
      <c r="K83" s="94">
        <f t="shared" si="15"/>
        <v>0.03928886444989299</v>
      </c>
      <c r="L83" s="94">
        <f t="shared" si="16"/>
        <v>0.060000863414434225</v>
      </c>
      <c r="M83" s="94">
        <f t="shared" si="17"/>
        <v>0.03282096490590436</v>
      </c>
      <c r="N83" s="94">
        <f t="shared" si="18"/>
        <v>0.05882834126424963</v>
      </c>
      <c r="O83" s="94">
        <f t="shared" si="19"/>
        <v>0.060487731931458955</v>
      </c>
      <c r="P83" s="8"/>
      <c r="Q83" s="88" t="s">
        <v>165</v>
      </c>
      <c r="R83" s="88" t="s">
        <v>162</v>
      </c>
      <c r="S83" s="90">
        <f>SUM(S66:S82)</f>
        <v>4470206164.343126</v>
      </c>
      <c r="T83" s="90">
        <f>SUM(T66:T82)</f>
        <v>902332098.7950002</v>
      </c>
      <c r="U83" s="91">
        <f>SUM(U66:U82)</f>
        <v>42874.21999134185</v>
      </c>
      <c r="V83" s="90">
        <f>SUM(V66:V82)</f>
        <v>203981146.4256135</v>
      </c>
      <c r="W83" s="90">
        <f>SUM(W66:W82)</f>
        <v>160380743.67166394</v>
      </c>
      <c r="Z83" s="93"/>
      <c r="AA83" s="93"/>
      <c r="AB83" s="93"/>
      <c r="AC83" s="93"/>
      <c r="AD83" s="93"/>
      <c r="AE83" s="93"/>
    </row>
    <row r="84" spans="1:31" ht="15.75" thickTop="1">
      <c r="A84" s="69"/>
      <c r="B84" s="70"/>
      <c r="C84" s="71"/>
      <c r="D84" s="71"/>
      <c r="E84" s="72"/>
      <c r="F84" s="71"/>
      <c r="G84" s="71"/>
      <c r="H84" s="6"/>
      <c r="I84" s="78"/>
      <c r="J84" s="70"/>
      <c r="K84" s="78"/>
      <c r="L84" s="78"/>
      <c r="M84" s="78"/>
      <c r="N84" s="78"/>
      <c r="O84" s="78"/>
      <c r="P84" s="13"/>
      <c r="Q84" s="69"/>
      <c r="R84" s="70"/>
      <c r="S84" s="71"/>
      <c r="T84" s="71"/>
      <c r="U84" s="72"/>
      <c r="V84" s="71"/>
      <c r="W84" s="71"/>
      <c r="Z84" s="60"/>
      <c r="AA84" s="60"/>
      <c r="AB84" s="60"/>
      <c r="AC84" s="60"/>
      <c r="AD84" s="60"/>
      <c r="AE84" s="60"/>
    </row>
    <row r="85" spans="1:31" ht="15">
      <c r="A85" s="37" t="s">
        <v>19</v>
      </c>
      <c r="B85" s="42" t="s">
        <v>156</v>
      </c>
      <c r="C85" s="32">
        <v>196143806.52642706</v>
      </c>
      <c r="D85" s="32">
        <v>42552965.11992399</v>
      </c>
      <c r="E85" s="33">
        <v>2213.9696344719946</v>
      </c>
      <c r="F85" s="32">
        <v>9403005.562960876</v>
      </c>
      <c r="G85" s="32">
        <v>6024613.079224483</v>
      </c>
      <c r="H85" s="6"/>
      <c r="I85" s="12" t="s">
        <v>19</v>
      </c>
      <c r="J85" s="42" t="s">
        <v>156</v>
      </c>
      <c r="K85" s="12">
        <f t="shared" si="15"/>
        <v>0.059053962139649974</v>
      </c>
      <c r="L85" s="12">
        <f t="shared" si="16"/>
        <v>0.08125719639214934</v>
      </c>
      <c r="M85" s="12">
        <f t="shared" si="17"/>
        <v>0.052943498666244926</v>
      </c>
      <c r="N85" s="12">
        <f t="shared" si="18"/>
        <v>0.07849039451318673</v>
      </c>
      <c r="O85" s="12">
        <f t="shared" si="19"/>
        <v>0.07973402525707174</v>
      </c>
      <c r="P85" s="13"/>
      <c r="Q85" s="37" t="s">
        <v>19</v>
      </c>
      <c r="R85" s="42" t="s">
        <v>156</v>
      </c>
      <c r="S85" s="32">
        <v>185206621.70051253</v>
      </c>
      <c r="T85" s="32">
        <v>39355081.5309357</v>
      </c>
      <c r="U85" s="33">
        <v>2102.6480882178503</v>
      </c>
      <c r="V85" s="32">
        <v>8718673.444658022</v>
      </c>
      <c r="W85" s="32">
        <v>5579719.577504372</v>
      </c>
      <c r="Z85" s="60"/>
      <c r="AA85" s="60"/>
      <c r="AB85" s="60"/>
      <c r="AC85" s="60"/>
      <c r="AD85" s="60"/>
      <c r="AE85" s="60"/>
    </row>
    <row r="86" spans="1:31" ht="15">
      <c r="A86" s="37" t="s">
        <v>105</v>
      </c>
      <c r="B86" s="42" t="s">
        <v>156</v>
      </c>
      <c r="C86" s="32">
        <v>77532198.16246001</v>
      </c>
      <c r="D86" s="32">
        <v>15280975.106912738</v>
      </c>
      <c r="E86" s="33">
        <v>819.9514600779326</v>
      </c>
      <c r="F86" s="32">
        <v>3763152.3733614758</v>
      </c>
      <c r="G86" s="32">
        <v>1513005.3294642407</v>
      </c>
      <c r="H86" s="6"/>
      <c r="I86" s="12" t="s">
        <v>105</v>
      </c>
      <c r="J86" s="42" t="s">
        <v>156</v>
      </c>
      <c r="K86" s="12">
        <f t="shared" si="15"/>
        <v>0.020957576550106216</v>
      </c>
      <c r="L86" s="12">
        <f t="shared" si="16"/>
        <v>0.04236211403770307</v>
      </c>
      <c r="M86" s="12">
        <f t="shared" si="17"/>
        <v>0.015066919225335651</v>
      </c>
      <c r="N86" s="12">
        <f t="shared" si="18"/>
        <v>0.03969483980794353</v>
      </c>
      <c r="O86" s="12">
        <f t="shared" si="19"/>
        <v>0.040893734553433925</v>
      </c>
      <c r="P86" s="13"/>
      <c r="Q86" s="37" t="s">
        <v>105</v>
      </c>
      <c r="R86" s="42" t="s">
        <v>156</v>
      </c>
      <c r="S86" s="32">
        <v>75940665.84475258</v>
      </c>
      <c r="T86" s="32">
        <v>14659948.688772097</v>
      </c>
      <c r="U86" s="33">
        <v>807.780693615443</v>
      </c>
      <c r="V86" s="32">
        <v>3619477.7825930347</v>
      </c>
      <c r="W86" s="32">
        <v>1453563.6820922482</v>
      </c>
      <c r="Z86" s="60"/>
      <c r="AA86" s="60"/>
      <c r="AB86" s="60"/>
      <c r="AC86" s="60"/>
      <c r="AD86" s="60"/>
      <c r="AE86" s="60"/>
    </row>
    <row r="87" spans="1:31" s="1" customFormat="1" ht="15.75" thickBot="1">
      <c r="A87" s="88" t="s">
        <v>165</v>
      </c>
      <c r="B87" s="88" t="s">
        <v>156</v>
      </c>
      <c r="C87" s="90">
        <f>SUM(C85:C86)</f>
        <v>273676004.68888706</v>
      </c>
      <c r="D87" s="90">
        <f>SUM(D85:D86)</f>
        <v>57833940.226836726</v>
      </c>
      <c r="E87" s="91">
        <f>SUM(E85:E86)</f>
        <v>3033.921094549927</v>
      </c>
      <c r="F87" s="90">
        <f>SUM(F85:F86)</f>
        <v>13166157.936322352</v>
      </c>
      <c r="G87" s="90">
        <f>SUM(G85:G86)</f>
        <v>7537618.408688724</v>
      </c>
      <c r="H87" s="9"/>
      <c r="I87" s="89" t="s">
        <v>165</v>
      </c>
      <c r="J87" s="88" t="s">
        <v>156</v>
      </c>
      <c r="K87" s="94">
        <f t="shared" si="15"/>
        <v>0.04797567403969438</v>
      </c>
      <c r="L87" s="94">
        <f t="shared" si="16"/>
        <v>0.07070087698915284</v>
      </c>
      <c r="M87" s="94">
        <f t="shared" si="17"/>
        <v>0.04243096875878383</v>
      </c>
      <c r="N87" s="94">
        <f t="shared" si="18"/>
        <v>0.06710946346989899</v>
      </c>
      <c r="O87" s="94">
        <f t="shared" si="19"/>
        <v>0.0717069298188664</v>
      </c>
      <c r="P87" s="8"/>
      <c r="Q87" s="88" t="s">
        <v>165</v>
      </c>
      <c r="R87" s="88" t="s">
        <v>156</v>
      </c>
      <c r="S87" s="90">
        <f>SUM(S85:S86)</f>
        <v>261147287.5452651</v>
      </c>
      <c r="T87" s="90">
        <f>SUM(T85:T86)</f>
        <v>54015030.219707794</v>
      </c>
      <c r="U87" s="91">
        <f>SUM(U85:U86)</f>
        <v>2910.428781833293</v>
      </c>
      <c r="V87" s="90">
        <f>SUM(V85:V86)</f>
        <v>12338151.227251057</v>
      </c>
      <c r="W87" s="90">
        <f>SUM(W85:W86)</f>
        <v>7033283.259596621</v>
      </c>
      <c r="Z87" s="93"/>
      <c r="AA87" s="93"/>
      <c r="AB87" s="93"/>
      <c r="AC87" s="93"/>
      <c r="AD87" s="93"/>
      <c r="AE87" s="93"/>
    </row>
    <row r="88" spans="1:31" ht="15.75" thickTop="1">
      <c r="A88" s="69"/>
      <c r="B88" s="70"/>
      <c r="C88" s="71"/>
      <c r="D88" s="71"/>
      <c r="E88" s="72"/>
      <c r="F88" s="71"/>
      <c r="G88" s="71"/>
      <c r="H88" s="6"/>
      <c r="I88" s="78"/>
      <c r="J88" s="70"/>
      <c r="K88" s="78"/>
      <c r="L88" s="78"/>
      <c r="M88" s="78"/>
      <c r="N88" s="78"/>
      <c r="O88" s="78"/>
      <c r="P88" s="13"/>
      <c r="Q88" s="69"/>
      <c r="R88" s="70"/>
      <c r="S88" s="71"/>
      <c r="T88" s="71"/>
      <c r="U88" s="72"/>
      <c r="V88" s="71"/>
      <c r="W88" s="71"/>
      <c r="Z88" s="60"/>
      <c r="AA88" s="60"/>
      <c r="AB88" s="60"/>
      <c r="AC88" s="60"/>
      <c r="AD88" s="60"/>
      <c r="AE88" s="60"/>
    </row>
    <row r="89" spans="1:31" ht="15">
      <c r="A89" s="37" t="s">
        <v>34</v>
      </c>
      <c r="B89" s="42" t="s">
        <v>174</v>
      </c>
      <c r="C89" s="32">
        <v>19378302.457923263</v>
      </c>
      <c r="D89" s="32">
        <v>4289769.414896452</v>
      </c>
      <c r="E89" s="33">
        <v>190.62195744122457</v>
      </c>
      <c r="F89" s="32">
        <v>577270.2149769978</v>
      </c>
      <c r="G89" s="32">
        <v>223063.68427814607</v>
      </c>
      <c r="H89" s="6"/>
      <c r="I89" s="12" t="s">
        <v>34</v>
      </c>
      <c r="J89" s="42" t="s">
        <v>174</v>
      </c>
      <c r="K89" s="12">
        <f t="shared" si="15"/>
        <v>0.0078100223502939325</v>
      </c>
      <c r="L89" s="12">
        <f t="shared" si="16"/>
        <v>0.0289389192792584</v>
      </c>
      <c r="M89" s="12">
        <f t="shared" si="17"/>
        <v>0.0019952229634321306</v>
      </c>
      <c r="N89" s="12">
        <f t="shared" si="18"/>
        <v>0.026305993325379085</v>
      </c>
      <c r="O89" s="12">
        <f t="shared" si="19"/>
        <v>0.027489449100623897</v>
      </c>
      <c r="P89" s="13"/>
      <c r="Q89" s="37" t="s">
        <v>34</v>
      </c>
      <c r="R89" s="42" t="s">
        <v>174</v>
      </c>
      <c r="S89" s="32">
        <v>19228130.330289338</v>
      </c>
      <c r="T89" s="32">
        <v>4169119.5993454205</v>
      </c>
      <c r="U89" s="33">
        <v>190.24238147309146</v>
      </c>
      <c r="V89" s="32">
        <v>562473.7833855567</v>
      </c>
      <c r="W89" s="32">
        <v>217095.83925498882</v>
      </c>
      <c r="Z89" s="60"/>
      <c r="AA89" s="60"/>
      <c r="AB89" s="60"/>
      <c r="AC89" s="60"/>
      <c r="AD89" s="60"/>
      <c r="AE89" s="60"/>
    </row>
    <row r="90" spans="1:31" ht="15">
      <c r="A90" s="37" t="s">
        <v>52</v>
      </c>
      <c r="B90" s="42" t="s">
        <v>174</v>
      </c>
      <c r="C90" s="32">
        <v>7431274.582933978</v>
      </c>
      <c r="D90" s="32">
        <v>1652754.6432131343</v>
      </c>
      <c r="E90" s="33">
        <v>74.8869419259357</v>
      </c>
      <c r="F90" s="32">
        <v>417787.31651318254</v>
      </c>
      <c r="G90" s="32">
        <v>172833.93813489436</v>
      </c>
      <c r="H90" s="6"/>
      <c r="I90" s="12" t="s">
        <v>52</v>
      </c>
      <c r="J90" s="42" t="s">
        <v>174</v>
      </c>
      <c r="K90" s="12">
        <f t="shared" si="15"/>
        <v>0.011538374379615579</v>
      </c>
      <c r="L90" s="12">
        <f t="shared" si="16"/>
        <v>0.032745436800087235</v>
      </c>
      <c r="M90" s="12">
        <f t="shared" si="17"/>
        <v>0.005702063379837474</v>
      </c>
      <c r="N90" s="12">
        <f t="shared" si="18"/>
        <v>0.030102770444142557</v>
      </c>
      <c r="O90" s="12">
        <f t="shared" si="19"/>
        <v>0.03129060436570774</v>
      </c>
      <c r="P90" s="13"/>
      <c r="Q90" s="37" t="s">
        <v>52</v>
      </c>
      <c r="R90" s="42" t="s">
        <v>174</v>
      </c>
      <c r="S90" s="32">
        <v>7346507.825263314</v>
      </c>
      <c r="T90" s="32">
        <v>1600350.468101913</v>
      </c>
      <c r="U90" s="33">
        <v>74.46235287045653</v>
      </c>
      <c r="V90" s="32">
        <v>405578.286458785</v>
      </c>
      <c r="W90" s="32">
        <v>167589.9473952789</v>
      </c>
      <c r="Z90" s="60"/>
      <c r="AA90" s="60"/>
      <c r="AB90" s="60"/>
      <c r="AC90" s="60"/>
      <c r="AD90" s="60"/>
      <c r="AE90" s="60"/>
    </row>
    <row r="91" spans="1:31" ht="15">
      <c r="A91" s="37" t="s">
        <v>87</v>
      </c>
      <c r="B91" s="42" t="s">
        <v>174</v>
      </c>
      <c r="C91" s="32">
        <v>12175702.591979329</v>
      </c>
      <c r="D91" s="32">
        <v>3408703.3610934033</v>
      </c>
      <c r="E91" s="33">
        <v>170.42820419808328</v>
      </c>
      <c r="F91" s="32">
        <v>598876.4428751516</v>
      </c>
      <c r="G91" s="32">
        <v>296104.54169276287</v>
      </c>
      <c r="H91" s="6"/>
      <c r="I91" s="12" t="s">
        <v>87</v>
      </c>
      <c r="J91" s="42" t="s">
        <v>174</v>
      </c>
      <c r="K91" s="12">
        <f t="shared" si="15"/>
        <v>0.01704876381167897</v>
      </c>
      <c r="L91" s="12">
        <f t="shared" si="16"/>
        <v>0.03837135242038703</v>
      </c>
      <c r="M91" s="12">
        <f t="shared" si="17"/>
        <v>0.011180659310764396</v>
      </c>
      <c r="N91" s="12">
        <f t="shared" si="18"/>
        <v>0.03571429005028315</v>
      </c>
      <c r="O91" s="12">
        <f t="shared" si="19"/>
        <v>0.036908594737222966</v>
      </c>
      <c r="P91" s="13"/>
      <c r="Q91" s="37" t="s">
        <v>87</v>
      </c>
      <c r="R91" s="42" t="s">
        <v>174</v>
      </c>
      <c r="S91" s="32">
        <v>11971601.584124075</v>
      </c>
      <c r="T91" s="32">
        <v>3282740.180714637</v>
      </c>
      <c r="U91" s="33">
        <v>168.54377368555453</v>
      </c>
      <c r="V91" s="32">
        <v>578225.5286311408</v>
      </c>
      <c r="W91" s="32">
        <v>285564.748132696</v>
      </c>
      <c r="Z91" s="60"/>
      <c r="AA91" s="60"/>
      <c r="AB91" s="60"/>
      <c r="AC91" s="60"/>
      <c r="AD91" s="60"/>
      <c r="AE91" s="60"/>
    </row>
    <row r="92" spans="1:31" ht="15">
      <c r="A92" s="37" t="s">
        <v>107</v>
      </c>
      <c r="B92" s="42" t="s">
        <v>174</v>
      </c>
      <c r="C92" s="32">
        <v>19610121.08749893</v>
      </c>
      <c r="D92" s="32">
        <v>3364926.878693766</v>
      </c>
      <c r="E92" s="33">
        <v>167.46079043321248</v>
      </c>
      <c r="F92" s="32">
        <v>937170.0557508091</v>
      </c>
      <c r="G92" s="32">
        <v>861163.1056158699</v>
      </c>
      <c r="H92" s="6"/>
      <c r="I92" s="12" t="s">
        <v>107</v>
      </c>
      <c r="J92" s="42" t="s">
        <v>174</v>
      </c>
      <c r="K92" s="12">
        <f t="shared" si="15"/>
        <v>0.03485090357543941</v>
      </c>
      <c r="L92" s="12">
        <f t="shared" si="16"/>
        <v>0.05654671686721402</v>
      </c>
      <c r="M92" s="12">
        <f t="shared" si="17"/>
        <v>0.02888008539924103</v>
      </c>
      <c r="N92" s="12">
        <f t="shared" si="18"/>
        <v>0.05384314601358753</v>
      </c>
      <c r="O92" s="12">
        <f t="shared" si="19"/>
        <v>0.05505835547885707</v>
      </c>
      <c r="P92" s="13"/>
      <c r="Q92" s="37" t="s">
        <v>107</v>
      </c>
      <c r="R92" s="42" t="s">
        <v>174</v>
      </c>
      <c r="S92" s="32">
        <v>18949706.68696853</v>
      </c>
      <c r="T92" s="32">
        <v>3184834.9201928074</v>
      </c>
      <c r="U92" s="33">
        <v>162.76026021849952</v>
      </c>
      <c r="V92" s="32">
        <v>889287.9925213518</v>
      </c>
      <c r="W92" s="32">
        <v>816223.1985974043</v>
      </c>
      <c r="Z92" s="60"/>
      <c r="AA92" s="60"/>
      <c r="AB92" s="60"/>
      <c r="AC92" s="60"/>
      <c r="AD92" s="60"/>
      <c r="AE92" s="60"/>
    </row>
    <row r="93" spans="1:31" ht="15">
      <c r="A93" s="37" t="s">
        <v>129</v>
      </c>
      <c r="B93" s="42" t="s">
        <v>174</v>
      </c>
      <c r="C93" s="32">
        <v>12272886.838079276</v>
      </c>
      <c r="D93" s="32">
        <v>2910524.014522678</v>
      </c>
      <c r="E93" s="33">
        <v>148.92949794468254</v>
      </c>
      <c r="F93" s="32">
        <v>608330.3887080877</v>
      </c>
      <c r="G93" s="32">
        <v>193321.07871547982</v>
      </c>
      <c r="H93" s="6"/>
      <c r="I93" s="12" t="s">
        <v>129</v>
      </c>
      <c r="J93" s="42" t="s">
        <v>174</v>
      </c>
      <c r="K93" s="12">
        <f t="shared" si="15"/>
        <v>0.013508405198740858</v>
      </c>
      <c r="L93" s="12">
        <f t="shared" si="16"/>
        <v>0.03475676962772689</v>
      </c>
      <c r="M93" s="12">
        <f t="shared" si="17"/>
        <v>0.007660727638058251</v>
      </c>
      <c r="N93" s="12">
        <f t="shared" si="18"/>
        <v>0.03210895652273349</v>
      </c>
      <c r="O93" s="12">
        <f t="shared" si="19"/>
        <v>0.033299103821125</v>
      </c>
      <c r="P93" s="13"/>
      <c r="Q93" s="37" t="s">
        <v>129</v>
      </c>
      <c r="R93" s="42" t="s">
        <v>174</v>
      </c>
      <c r="S93" s="32">
        <v>12109309.380293358</v>
      </c>
      <c r="T93" s="32">
        <v>2812761.5106782955</v>
      </c>
      <c r="U93" s="33">
        <v>147.79726336439754</v>
      </c>
      <c r="V93" s="32">
        <v>589405.2026809327</v>
      </c>
      <c r="W93" s="32">
        <v>187091.11234160687</v>
      </c>
      <c r="Z93" s="60"/>
      <c r="AA93" s="60"/>
      <c r="AB93" s="60"/>
      <c r="AC93" s="60"/>
      <c r="AD93" s="60"/>
      <c r="AE93" s="60"/>
    </row>
    <row r="94" spans="1:31" ht="15">
      <c r="A94" s="37" t="s">
        <v>131</v>
      </c>
      <c r="B94" s="42" t="s">
        <v>174</v>
      </c>
      <c r="C94" s="32">
        <v>17243699.865457047</v>
      </c>
      <c r="D94" s="32">
        <v>3523661.874311538</v>
      </c>
      <c r="E94" s="33">
        <v>180.4547402041192</v>
      </c>
      <c r="F94" s="32">
        <v>828518.4294552722</v>
      </c>
      <c r="G94" s="32">
        <v>426821.5173813476</v>
      </c>
      <c r="H94" s="6"/>
      <c r="I94" s="12" t="s">
        <v>131</v>
      </c>
      <c r="J94" s="42" t="s">
        <v>174</v>
      </c>
      <c r="K94" s="12">
        <f t="shared" si="15"/>
        <v>0.015723980802271775</v>
      </c>
      <c r="L94" s="12">
        <f t="shared" si="16"/>
        <v>0.037018795125113746</v>
      </c>
      <c r="M94" s="12">
        <f t="shared" si="17"/>
        <v>0.009863519951707644</v>
      </c>
      <c r="N94" s="12">
        <f t="shared" si="18"/>
        <v>0.034365193779896996</v>
      </c>
      <c r="O94" s="12">
        <f t="shared" si="19"/>
        <v>0.03555794279456892</v>
      </c>
      <c r="P94" s="13"/>
      <c r="Q94" s="37" t="s">
        <v>131</v>
      </c>
      <c r="R94" s="42" t="s">
        <v>174</v>
      </c>
      <c r="S94" s="32">
        <v>16976757.65402041</v>
      </c>
      <c r="T94" s="32">
        <v>3397876.5774311903</v>
      </c>
      <c r="U94" s="33">
        <v>178.69220606438844</v>
      </c>
      <c r="V94" s="32">
        <v>800992.1780407211</v>
      </c>
      <c r="W94" s="32">
        <v>412165.7511790427</v>
      </c>
      <c r="Z94" s="60"/>
      <c r="AA94" s="60"/>
      <c r="AB94" s="60"/>
      <c r="AC94" s="60"/>
      <c r="AD94" s="60"/>
      <c r="AE94" s="60"/>
    </row>
    <row r="95" spans="1:31" ht="15">
      <c r="A95" s="37" t="s">
        <v>141</v>
      </c>
      <c r="B95" s="42" t="s">
        <v>174</v>
      </c>
      <c r="C95" s="32">
        <v>50862820.67990188</v>
      </c>
      <c r="D95" s="32">
        <v>11047820.562835604</v>
      </c>
      <c r="E95" s="33">
        <v>584.2544487661474</v>
      </c>
      <c r="F95" s="32">
        <v>2237010.9074321436</v>
      </c>
      <c r="G95" s="32">
        <v>713063.5845607048</v>
      </c>
      <c r="H95" s="6"/>
      <c r="I95" s="12" t="s">
        <v>141</v>
      </c>
      <c r="J95" s="42" t="s">
        <v>174</v>
      </c>
      <c r="K95" s="12">
        <f t="shared" si="15"/>
        <v>0.014052590961905143</v>
      </c>
      <c r="L95" s="12">
        <f t="shared" si="16"/>
        <v>0.035312364331708146</v>
      </c>
      <c r="M95" s="12">
        <f t="shared" si="17"/>
        <v>0.008201773592159567</v>
      </c>
      <c r="N95" s="12">
        <f t="shared" si="18"/>
        <v>0.03266312952938377</v>
      </c>
      <c r="O95" s="12">
        <f t="shared" si="19"/>
        <v>0.033853915856728145</v>
      </c>
      <c r="P95" s="13"/>
      <c r="Q95" s="37" t="s">
        <v>141</v>
      </c>
      <c r="R95" s="42" t="s">
        <v>174</v>
      </c>
      <c r="S95" s="32">
        <v>50157971.22677304</v>
      </c>
      <c r="T95" s="32">
        <v>10671002.243817447</v>
      </c>
      <c r="U95" s="33">
        <v>579.5015085963255</v>
      </c>
      <c r="V95" s="32">
        <v>2166254.2638194296</v>
      </c>
      <c r="W95" s="32">
        <v>689714.0627163049</v>
      </c>
      <c r="Z95" s="60"/>
      <c r="AA95" s="60"/>
      <c r="AB95" s="60"/>
      <c r="AC95" s="60"/>
      <c r="AD95" s="60"/>
      <c r="AE95" s="60"/>
    </row>
    <row r="96" spans="1:31" ht="15">
      <c r="A96" s="37" t="s">
        <v>149</v>
      </c>
      <c r="B96" s="42" t="s">
        <v>174</v>
      </c>
      <c r="C96" s="32">
        <v>33393599.979125604</v>
      </c>
      <c r="D96" s="32">
        <v>7164887.17875612</v>
      </c>
      <c r="E96" s="33">
        <v>375.00774966088966</v>
      </c>
      <c r="F96" s="32">
        <v>1490167.384730831</v>
      </c>
      <c r="G96" s="32">
        <v>481682.02122024447</v>
      </c>
      <c r="H96" s="6"/>
      <c r="I96" s="12" t="s">
        <v>149</v>
      </c>
      <c r="J96" s="42" t="s">
        <v>174</v>
      </c>
      <c r="K96" s="12">
        <f t="shared" si="15"/>
        <v>0.025023245065873168</v>
      </c>
      <c r="L96" s="12">
        <f t="shared" si="16"/>
        <v>0.046513019938603906</v>
      </c>
      <c r="M96" s="12">
        <f t="shared" si="17"/>
        <v>0.019109129900568345</v>
      </c>
      <c r="N96" s="12">
        <f t="shared" si="18"/>
        <v>0.043835124060004116</v>
      </c>
      <c r="O96" s="12">
        <f t="shared" si="19"/>
        <v>0.04503879305736547</v>
      </c>
      <c r="P96" s="13"/>
      <c r="Q96" s="37" t="s">
        <v>149</v>
      </c>
      <c r="R96" s="42" t="s">
        <v>174</v>
      </c>
      <c r="S96" s="32">
        <v>32578383.114599086</v>
      </c>
      <c r="T96" s="32">
        <v>6846438.641706019</v>
      </c>
      <c r="U96" s="33">
        <v>367.97604756762223</v>
      </c>
      <c r="V96" s="32">
        <v>1427588.8503682597</v>
      </c>
      <c r="W96" s="32">
        <v>460922.6226052676</v>
      </c>
      <c r="Z96" s="60"/>
      <c r="AA96" s="60"/>
      <c r="AB96" s="60"/>
      <c r="AC96" s="60"/>
      <c r="AD96" s="60"/>
      <c r="AE96" s="60"/>
    </row>
    <row r="97" spans="1:31" s="1" customFormat="1" ht="15.75" thickBot="1">
      <c r="A97" s="88" t="s">
        <v>165</v>
      </c>
      <c r="B97" s="89" t="s">
        <v>174</v>
      </c>
      <c r="C97" s="90">
        <f>SUM(C89:C96)</f>
        <v>172368408.08289933</v>
      </c>
      <c r="D97" s="90">
        <f>SUM(D89:D96)</f>
        <v>37363047.928322695</v>
      </c>
      <c r="E97" s="91">
        <f>SUM(E89:E96)</f>
        <v>1892.044330574295</v>
      </c>
      <c r="F97" s="90">
        <f>SUM(F89:F96)</f>
        <v>7695131.140442476</v>
      </c>
      <c r="G97" s="90">
        <f>SUM(G89:G96)</f>
        <v>3368053.47159945</v>
      </c>
      <c r="H97" s="9"/>
      <c r="I97" s="89" t="s">
        <v>165</v>
      </c>
      <c r="J97" s="89" t="s">
        <v>174</v>
      </c>
      <c r="K97" s="94">
        <f t="shared" si="15"/>
        <v>0.018013640930728325</v>
      </c>
      <c r="L97" s="94">
        <f t="shared" si="16"/>
        <v>0.03886887143267059</v>
      </c>
      <c r="M97" s="94">
        <f t="shared" si="17"/>
        <v>0.011801509306512026</v>
      </c>
      <c r="N97" s="94">
        <f t="shared" si="18"/>
        <v>0.03710677224560821</v>
      </c>
      <c r="O97" s="94">
        <f t="shared" si="19"/>
        <v>0.04068950705941621</v>
      </c>
      <c r="P97" s="8"/>
      <c r="Q97" s="88" t="s">
        <v>165</v>
      </c>
      <c r="R97" s="89" t="s">
        <v>174</v>
      </c>
      <c r="S97" s="90">
        <f>SUM(S89:S96)</f>
        <v>169318367.80233115</v>
      </c>
      <c r="T97" s="90">
        <f>SUM(T89:T96)</f>
        <v>35965124.14198773</v>
      </c>
      <c r="U97" s="91">
        <f>SUM(U89:U96)</f>
        <v>1869.9757938403359</v>
      </c>
      <c r="V97" s="90">
        <f>SUM(V89:V96)</f>
        <v>7419806.085906177</v>
      </c>
      <c r="W97" s="90">
        <f>SUM(W89:W96)</f>
        <v>3236367.28222259</v>
      </c>
      <c r="Z97" s="93"/>
      <c r="AA97" s="93"/>
      <c r="AB97" s="93"/>
      <c r="AC97" s="93"/>
      <c r="AD97" s="93"/>
      <c r="AE97" s="93"/>
    </row>
    <row r="98" spans="1:31" ht="15.75" thickTop="1">
      <c r="A98" s="69"/>
      <c r="B98" s="70"/>
      <c r="C98" s="71"/>
      <c r="D98" s="71"/>
      <c r="E98" s="72"/>
      <c r="F98" s="71"/>
      <c r="G98" s="71"/>
      <c r="H98" s="6"/>
      <c r="I98" s="78"/>
      <c r="J98" s="70"/>
      <c r="K98" s="78"/>
      <c r="L98" s="78"/>
      <c r="M98" s="78"/>
      <c r="N98" s="78"/>
      <c r="O98" s="78"/>
      <c r="P98" s="13"/>
      <c r="Q98" s="69"/>
      <c r="R98" s="70"/>
      <c r="S98" s="71"/>
      <c r="T98" s="71"/>
      <c r="U98" s="72"/>
      <c r="V98" s="71"/>
      <c r="W98" s="71"/>
      <c r="Z98" s="60"/>
      <c r="AA98" s="60"/>
      <c r="AB98" s="60"/>
      <c r="AC98" s="60"/>
      <c r="AD98" s="60"/>
      <c r="AE98" s="60"/>
    </row>
    <row r="99" spans="1:31" ht="15">
      <c r="A99" s="37" t="s">
        <v>21</v>
      </c>
      <c r="B99" s="42" t="s">
        <v>158</v>
      </c>
      <c r="C99" s="32">
        <v>789711566.8441374</v>
      </c>
      <c r="D99" s="32">
        <f>ROUNDUP(139177413.485843,0)</f>
        <v>139177414</v>
      </c>
      <c r="E99" s="33">
        <v>6449.750136189362</v>
      </c>
      <c r="F99" s="32">
        <v>36906011.44157243</v>
      </c>
      <c r="G99" s="32">
        <v>26634086.411219284</v>
      </c>
      <c r="H99" s="6"/>
      <c r="I99" s="12" t="s">
        <v>21</v>
      </c>
      <c r="J99" s="42" t="s">
        <v>158</v>
      </c>
      <c r="K99" s="12">
        <f t="shared" si="15"/>
        <v>0.023722025290969784</v>
      </c>
      <c r="L99" s="12">
        <f t="shared" si="16"/>
        <v>0.04518452374595894</v>
      </c>
      <c r="M99" s="12">
        <f t="shared" si="17"/>
        <v>0.01781541782233531</v>
      </c>
      <c r="N99" s="12">
        <f t="shared" si="18"/>
        <v>0.042510023471598934</v>
      </c>
      <c r="O99" s="12">
        <f t="shared" si="19"/>
        <v>0.043712164466635395</v>
      </c>
      <c r="P99" s="13"/>
      <c r="Q99" s="37" t="s">
        <v>21</v>
      </c>
      <c r="R99" s="42" t="s">
        <v>158</v>
      </c>
      <c r="S99" s="32">
        <v>771412109.2780825</v>
      </c>
      <c r="T99" s="32">
        <v>133160615.02823041</v>
      </c>
      <c r="U99" s="33">
        <v>6336.856391887746</v>
      </c>
      <c r="V99" s="32">
        <v>35401109.4480166</v>
      </c>
      <c r="W99" s="32">
        <v>25518612.61943805</v>
      </c>
      <c r="Z99" s="60"/>
      <c r="AA99" s="60"/>
      <c r="AB99" s="60"/>
      <c r="AC99" s="60"/>
      <c r="AD99" s="60"/>
      <c r="AE99" s="60"/>
    </row>
    <row r="100" spans="1:31" ht="15">
      <c r="A100" s="37" t="s">
        <v>26</v>
      </c>
      <c r="B100" s="42" t="s">
        <v>158</v>
      </c>
      <c r="C100" s="32">
        <v>3119055146.3652496</v>
      </c>
      <c r="D100" s="32">
        <v>1010973902.8024895</v>
      </c>
      <c r="E100" s="33">
        <v>25940.449513601576</v>
      </c>
      <c r="F100" s="32">
        <v>119410683.39610566</v>
      </c>
      <c r="G100" s="32">
        <v>89275776.71414173</v>
      </c>
      <c r="H100" s="6"/>
      <c r="I100" s="12" t="s">
        <v>26</v>
      </c>
      <c r="J100" s="42" t="s">
        <v>158</v>
      </c>
      <c r="K100" s="12">
        <f t="shared" si="15"/>
        <v>0.020391669095827236</v>
      </c>
      <c r="L100" s="12">
        <f t="shared" si="16"/>
        <v>0.041784342243908146</v>
      </c>
      <c r="M100" s="12">
        <f t="shared" si="17"/>
        <v>0.01450427690857703</v>
      </c>
      <c r="N100" s="12">
        <f t="shared" si="18"/>
        <v>0.039118546459878</v>
      </c>
      <c r="O100" s="12">
        <f t="shared" si="19"/>
        <v>0.04031677666896716</v>
      </c>
      <c r="P100" s="13"/>
      <c r="Q100" s="37" t="s">
        <v>26</v>
      </c>
      <c r="R100" s="42" t="s">
        <v>158</v>
      </c>
      <c r="S100" s="32">
        <v>3056723453.190338</v>
      </c>
      <c r="T100" s="32">
        <v>970425319.1451738</v>
      </c>
      <c r="U100" s="33">
        <v>25569.581227048115</v>
      </c>
      <c r="V100" s="32">
        <v>114915361.48875415</v>
      </c>
      <c r="W100" s="32">
        <v>85815954.05968313</v>
      </c>
      <c r="Z100" s="60"/>
      <c r="AA100" s="60"/>
      <c r="AB100" s="60"/>
      <c r="AC100" s="60"/>
      <c r="AD100" s="60"/>
      <c r="AE100" s="60"/>
    </row>
    <row r="101" spans="1:31" ht="15">
      <c r="A101" s="37" t="s">
        <v>38</v>
      </c>
      <c r="B101" s="42" t="s">
        <v>158</v>
      </c>
      <c r="C101" s="32">
        <v>93833104.68240602</v>
      </c>
      <c r="D101" s="32">
        <v>12864519.53828055</v>
      </c>
      <c r="E101" s="33">
        <v>658.6362240829002</v>
      </c>
      <c r="F101" s="32">
        <v>4185097.0803411514</v>
      </c>
      <c r="G101" s="32">
        <v>2118533.8172273003</v>
      </c>
      <c r="H101" s="6"/>
      <c r="I101" s="12" t="s">
        <v>38</v>
      </c>
      <c r="J101" s="42" t="s">
        <v>158</v>
      </c>
      <c r="K101" s="12">
        <f t="shared" si="15"/>
        <v>0.030295463859298488</v>
      </c>
      <c r="L101" s="12">
        <f t="shared" si="16"/>
        <v>0.05189577163505943</v>
      </c>
      <c r="M101" s="12">
        <f t="shared" si="17"/>
        <v>0.02435092937494776</v>
      </c>
      <c r="N101" s="12">
        <f t="shared" si="18"/>
        <v>0.04920410196835667</v>
      </c>
      <c r="O101" s="12">
        <f t="shared" si="19"/>
        <v>0.05041396205098336</v>
      </c>
      <c r="P101" s="13"/>
      <c r="Q101" s="37" t="s">
        <v>38</v>
      </c>
      <c r="R101" s="42" t="s">
        <v>158</v>
      </c>
      <c r="S101" s="32">
        <v>91073976.32415497</v>
      </c>
      <c r="T101" s="32">
        <v>12229842.428479422</v>
      </c>
      <c r="U101" s="33">
        <v>642.9790857756099</v>
      </c>
      <c r="V101" s="32">
        <v>3988830.269048425</v>
      </c>
      <c r="W101" s="32">
        <v>2016856.109843363</v>
      </c>
      <c r="Z101" s="60"/>
      <c r="AA101" s="60"/>
      <c r="AB101" s="60"/>
      <c r="AC101" s="60"/>
      <c r="AD101" s="60"/>
      <c r="AE101" s="60"/>
    </row>
    <row r="102" spans="1:31" ht="15">
      <c r="A102" s="37" t="s">
        <v>49</v>
      </c>
      <c r="B102" s="42" t="s">
        <v>158</v>
      </c>
      <c r="C102" s="32">
        <v>40296849.31489393</v>
      </c>
      <c r="D102" s="32">
        <v>7989864.072177224</v>
      </c>
      <c r="E102" s="33">
        <v>407.3348915688703</v>
      </c>
      <c r="F102" s="32">
        <v>1721928.327284773</v>
      </c>
      <c r="G102" s="32">
        <v>937004.651640925</v>
      </c>
      <c r="H102" s="6"/>
      <c r="I102" s="12" t="s">
        <v>49</v>
      </c>
      <c r="J102" s="42" t="s">
        <v>158</v>
      </c>
      <c r="K102" s="12">
        <f t="shared" si="15"/>
        <v>0.0514960275378189</v>
      </c>
      <c r="L102" s="12">
        <f t="shared" si="16"/>
        <v>0.07354080849291456</v>
      </c>
      <c r="M102" s="12">
        <f t="shared" si="17"/>
        <v>0.045429171363918774</v>
      </c>
      <c r="N102" s="12">
        <f t="shared" si="18"/>
        <v>0.07079375188511405</v>
      </c>
      <c r="O102" s="12">
        <f t="shared" si="19"/>
        <v>0.0720285074628908</v>
      </c>
      <c r="P102" s="13"/>
      <c r="Q102" s="37" t="s">
        <v>49</v>
      </c>
      <c r="R102" s="42" t="s">
        <v>158</v>
      </c>
      <c r="S102" s="32">
        <v>38323349.075557575</v>
      </c>
      <c r="T102" s="32">
        <v>7442534.097417087</v>
      </c>
      <c r="U102" s="33">
        <v>389.6341356511422</v>
      </c>
      <c r="V102" s="32">
        <v>1608085.8935283734</v>
      </c>
      <c r="W102" s="32">
        <v>874048.2600210705</v>
      </c>
      <c r="Z102" s="60"/>
      <c r="AA102" s="60"/>
      <c r="AB102" s="60"/>
      <c r="AC102" s="60"/>
      <c r="AD102" s="60"/>
      <c r="AE102" s="60"/>
    </row>
    <row r="103" spans="1:31" ht="15">
      <c r="A103" s="37" t="s">
        <v>56</v>
      </c>
      <c r="B103" s="42" t="s">
        <v>158</v>
      </c>
      <c r="C103" s="32">
        <v>3032689309.9178233</v>
      </c>
      <c r="D103" s="32">
        <v>668565089.6275741</v>
      </c>
      <c r="E103" s="33">
        <v>30768.157463613323</v>
      </c>
      <c r="F103" s="32">
        <v>153946536.59915695</v>
      </c>
      <c r="G103" s="32">
        <v>57095142.6339572</v>
      </c>
      <c r="H103" s="6"/>
      <c r="I103" s="12" t="s">
        <v>56</v>
      </c>
      <c r="J103" s="42" t="s">
        <v>158</v>
      </c>
      <c r="K103" s="12">
        <f t="shared" si="15"/>
        <v>0.034492567377023775</v>
      </c>
      <c r="L103" s="12">
        <f t="shared" si="16"/>
        <v>0.0561808680935767</v>
      </c>
      <c r="M103" s="12">
        <f t="shared" si="17"/>
        <v>0.028523816706665706</v>
      </c>
      <c r="N103" s="12">
        <f t="shared" si="18"/>
        <v>0.05347823340118674</v>
      </c>
      <c r="O103" s="12">
        <f t="shared" si="19"/>
        <v>0.054693022077781706</v>
      </c>
      <c r="P103" s="13"/>
      <c r="Q103" s="37" t="s">
        <v>56</v>
      </c>
      <c r="R103" s="42" t="s">
        <v>158</v>
      </c>
      <c r="S103" s="32">
        <v>2931571869.682222</v>
      </c>
      <c r="T103" s="32">
        <v>633002461.8173066</v>
      </c>
      <c r="U103" s="33">
        <v>29914.87116179088</v>
      </c>
      <c r="V103" s="32">
        <v>146131672.8890884</v>
      </c>
      <c r="W103" s="32">
        <v>54134370.32272935</v>
      </c>
      <c r="Z103" s="60"/>
      <c r="AA103" s="60"/>
      <c r="AB103" s="60"/>
      <c r="AC103" s="60"/>
      <c r="AD103" s="60"/>
      <c r="AE103" s="60"/>
    </row>
    <row r="104" spans="1:31" ht="15">
      <c r="A104" s="37" t="s">
        <v>57</v>
      </c>
      <c r="B104" s="42" t="s">
        <v>158</v>
      </c>
      <c r="C104" s="32">
        <v>124745693.10270414</v>
      </c>
      <c r="D104" s="32">
        <v>25900073.039703306</v>
      </c>
      <c r="E104" s="33">
        <v>1352.1588336540437</v>
      </c>
      <c r="F104" s="32">
        <v>5780127.443297878</v>
      </c>
      <c r="G104" s="32">
        <v>3551411.55200508</v>
      </c>
      <c r="H104" s="6"/>
      <c r="I104" s="12" t="s">
        <v>57</v>
      </c>
      <c r="J104" s="42" t="s">
        <v>158</v>
      </c>
      <c r="K104" s="12">
        <f t="shared" si="15"/>
        <v>0.021384444370127875</v>
      </c>
      <c r="L104" s="12">
        <f t="shared" si="16"/>
        <v>0.04279793120926123</v>
      </c>
      <c r="M104" s="12">
        <f t="shared" si="17"/>
        <v>0.015491324130042505</v>
      </c>
      <c r="N104" s="12">
        <f t="shared" si="18"/>
        <v>0.04012954177788863</v>
      </c>
      <c r="O104" s="12">
        <f t="shared" si="19"/>
        <v>0.04132893778768021</v>
      </c>
      <c r="P104" s="13"/>
      <c r="Q104" s="37" t="s">
        <v>57</v>
      </c>
      <c r="R104" s="42" t="s">
        <v>158</v>
      </c>
      <c r="S104" s="32">
        <v>122133926.93642685</v>
      </c>
      <c r="T104" s="32">
        <v>24837096.68436796</v>
      </c>
      <c r="U104" s="33">
        <v>1331.5316453465712</v>
      </c>
      <c r="V104" s="32">
        <v>5557122.657450853</v>
      </c>
      <c r="W104" s="32">
        <v>3410460.828592846</v>
      </c>
      <c r="Z104" s="60"/>
      <c r="AA104" s="60"/>
      <c r="AB104" s="60"/>
      <c r="AC104" s="60"/>
      <c r="AD104" s="60"/>
      <c r="AE104" s="60"/>
    </row>
    <row r="105" spans="1:31" ht="15">
      <c r="A105" s="37" t="s">
        <v>58</v>
      </c>
      <c r="B105" s="42" t="s">
        <v>158</v>
      </c>
      <c r="C105" s="32">
        <v>37779644.57359295</v>
      </c>
      <c r="D105" s="32">
        <v>11827942.646765223</v>
      </c>
      <c r="E105" s="33">
        <v>529.1364124271747</v>
      </c>
      <c r="F105" s="32">
        <v>2944820.8080308805</v>
      </c>
      <c r="G105" s="32">
        <v>1520991.2307260588</v>
      </c>
      <c r="H105" s="6"/>
      <c r="I105" s="12" t="s">
        <v>58</v>
      </c>
      <c r="J105" s="42" t="s">
        <v>158</v>
      </c>
      <c r="K105" s="12">
        <f t="shared" si="15"/>
        <v>0.013695708069439094</v>
      </c>
      <c r="L105" s="12">
        <f t="shared" si="16"/>
        <v>0.03494799933281034</v>
      </c>
      <c r="M105" s="12">
        <f t="shared" si="17"/>
        <v>0.00784694982033951</v>
      </c>
      <c r="N105" s="12">
        <f t="shared" si="18"/>
        <v>0.03229969689492851</v>
      </c>
      <c r="O105" s="12">
        <f t="shared" si="19"/>
        <v>0.0334900641401934</v>
      </c>
      <c r="P105" s="13"/>
      <c r="Q105" s="37" t="s">
        <v>58</v>
      </c>
      <c r="R105" s="42" t="s">
        <v>158</v>
      </c>
      <c r="S105" s="32">
        <v>37269216.26761491</v>
      </c>
      <c r="T105" s="32">
        <v>11428538.104706928</v>
      </c>
      <c r="U105" s="33">
        <v>525.0166332512089</v>
      </c>
      <c r="V105" s="32">
        <v>2852680.105291764</v>
      </c>
      <c r="W105" s="32">
        <v>1471703.7768441823</v>
      </c>
      <c r="Z105" s="60"/>
      <c r="AA105" s="60"/>
      <c r="AB105" s="60"/>
      <c r="AC105" s="60"/>
      <c r="AD105" s="60"/>
      <c r="AE105" s="60"/>
    </row>
    <row r="106" spans="1:31" ht="15">
      <c r="A106" s="37" t="s">
        <v>59</v>
      </c>
      <c r="B106" s="42" t="s">
        <v>158</v>
      </c>
      <c r="C106" s="32">
        <v>174094717.26537517</v>
      </c>
      <c r="D106" s="32">
        <v>34876143.09653698</v>
      </c>
      <c r="E106" s="33">
        <v>1835.921981480887</v>
      </c>
      <c r="F106" s="32">
        <v>8542392.550864821</v>
      </c>
      <c r="G106" s="32">
        <v>2987862.0209321035</v>
      </c>
      <c r="H106" s="6"/>
      <c r="I106" s="12" t="s">
        <v>59</v>
      </c>
      <c r="J106" s="42" t="s">
        <v>158</v>
      </c>
      <c r="K106" s="12">
        <f t="shared" si="15"/>
        <v>0.03618743910035804</v>
      </c>
      <c r="L106" s="12">
        <f t="shared" si="16"/>
        <v>0.0579112730713498</v>
      </c>
      <c r="M106" s="12">
        <f t="shared" si="17"/>
        <v>0.03020890946487831</v>
      </c>
      <c r="N106" s="12">
        <f t="shared" si="18"/>
        <v>0.05520421048912949</v>
      </c>
      <c r="O106" s="12">
        <f t="shared" si="19"/>
        <v>0.05642098942746543</v>
      </c>
      <c r="P106" s="13"/>
      <c r="Q106" s="37" t="s">
        <v>59</v>
      </c>
      <c r="R106" s="42" t="s">
        <v>158</v>
      </c>
      <c r="S106" s="32">
        <v>168014695.69687918</v>
      </c>
      <c r="T106" s="32">
        <v>32966983.13392941</v>
      </c>
      <c r="U106" s="33">
        <v>1782.0870743920477</v>
      </c>
      <c r="V106" s="32">
        <v>8095487.552030408</v>
      </c>
      <c r="W106" s="32">
        <v>2828287.2555868053</v>
      </c>
      <c r="Z106" s="60"/>
      <c r="AA106" s="60"/>
      <c r="AB106" s="60"/>
      <c r="AC106" s="60"/>
      <c r="AD106" s="60"/>
      <c r="AE106" s="60"/>
    </row>
    <row r="107" spans="1:31" ht="15">
      <c r="A107" s="37" t="s">
        <v>65</v>
      </c>
      <c r="B107" s="42" t="s">
        <v>158</v>
      </c>
      <c r="C107" s="32">
        <v>177219455.52794555</v>
      </c>
      <c r="D107" s="32">
        <v>33151889.988278966</v>
      </c>
      <c r="E107" s="33">
        <v>1653.6967457522655</v>
      </c>
      <c r="F107" s="32">
        <v>7854540.7265870655</v>
      </c>
      <c r="G107" s="32">
        <v>7127978.516588729</v>
      </c>
      <c r="H107" s="6"/>
      <c r="I107" s="12" t="s">
        <v>65</v>
      </c>
      <c r="J107" s="42" t="s">
        <v>158</v>
      </c>
      <c r="K107" s="12">
        <f t="shared" si="15"/>
        <v>0.03397552814550209</v>
      </c>
      <c r="L107" s="12">
        <f t="shared" si="16"/>
        <v>0.05565298905257832</v>
      </c>
      <c r="M107" s="12">
        <f t="shared" si="17"/>
        <v>0.028009760655842486</v>
      </c>
      <c r="N107" s="12">
        <f t="shared" si="18"/>
        <v>0.052951705136606186</v>
      </c>
      <c r="O107" s="12">
        <f t="shared" si="19"/>
        <v>0.05416588666200117</v>
      </c>
      <c r="P107" s="13"/>
      <c r="Q107" s="37" t="s">
        <v>65</v>
      </c>
      <c r="R107" s="42" t="s">
        <v>158</v>
      </c>
      <c r="S107" s="32">
        <v>171396179.79721376</v>
      </c>
      <c r="T107" s="32">
        <v>31404154.89945417</v>
      </c>
      <c r="U107" s="33">
        <v>1608.6391482287595</v>
      </c>
      <c r="V107" s="32">
        <v>7459545.094300451</v>
      </c>
      <c r="W107" s="32">
        <v>6761723.75408519</v>
      </c>
      <c r="Z107" s="60"/>
      <c r="AA107" s="60"/>
      <c r="AB107" s="60"/>
      <c r="AC107" s="60"/>
      <c r="AD107" s="60"/>
      <c r="AE107" s="60"/>
    </row>
    <row r="108" spans="1:31" ht="15">
      <c r="A108" s="37" t="s">
        <v>89</v>
      </c>
      <c r="B108" s="42" t="s">
        <v>158</v>
      </c>
      <c r="C108" s="32">
        <v>1686573659.2671554</v>
      </c>
      <c r="D108" s="32">
        <v>663376831.8026797</v>
      </c>
      <c r="E108" s="33">
        <v>17225.22370562488</v>
      </c>
      <c r="F108" s="32">
        <v>45720831.07465281</v>
      </c>
      <c r="G108" s="32">
        <v>27169519.26754892</v>
      </c>
      <c r="H108" s="6"/>
      <c r="I108" s="12" t="s">
        <v>89</v>
      </c>
      <c r="J108" s="42" t="s">
        <v>158</v>
      </c>
      <c r="K108" s="12">
        <f t="shared" si="15"/>
        <v>0.02879573042843364</v>
      </c>
      <c r="L108" s="12">
        <f t="shared" si="16"/>
        <v>0.05036459605500054</v>
      </c>
      <c r="M108" s="12">
        <f t="shared" si="17"/>
        <v>0.022859849012459854</v>
      </c>
      <c r="N108" s="12">
        <f t="shared" si="18"/>
        <v>0.04767684447502751</v>
      </c>
      <c r="O108" s="12">
        <f t="shared" si="19"/>
        <v>0.04888494344380301</v>
      </c>
      <c r="P108" s="13"/>
      <c r="Q108" s="37" t="s">
        <v>89</v>
      </c>
      <c r="R108" s="42" t="s">
        <v>158</v>
      </c>
      <c r="S108" s="32">
        <v>1639366892.167015</v>
      </c>
      <c r="T108" s="32">
        <v>631568156.7088377</v>
      </c>
      <c r="U108" s="33">
        <v>16840.257951522206</v>
      </c>
      <c r="V108" s="32">
        <v>43640203.86225365</v>
      </c>
      <c r="W108" s="32">
        <v>25903240.805748686</v>
      </c>
      <c r="Z108" s="60"/>
      <c r="AA108" s="60"/>
      <c r="AB108" s="60"/>
      <c r="AC108" s="60"/>
      <c r="AD108" s="60"/>
      <c r="AE108" s="60"/>
    </row>
    <row r="109" spans="1:31" ht="15">
      <c r="A109" s="37" t="s">
        <v>94</v>
      </c>
      <c r="B109" s="42" t="s">
        <v>158</v>
      </c>
      <c r="C109" s="32">
        <v>68061000.18214068</v>
      </c>
      <c r="D109" s="32">
        <v>11578028.57135</v>
      </c>
      <c r="E109" s="33">
        <v>580.4025926754913</v>
      </c>
      <c r="F109" s="32">
        <v>3262469.81261539</v>
      </c>
      <c r="G109" s="32">
        <v>1802103.1159545467</v>
      </c>
      <c r="H109" s="6"/>
      <c r="I109" s="12" t="s">
        <v>94</v>
      </c>
      <c r="J109" s="42" t="s">
        <v>158</v>
      </c>
      <c r="K109" s="12">
        <f t="shared" si="15"/>
        <v>0.01492331628689092</v>
      </c>
      <c r="L109" s="12">
        <f t="shared" si="16"/>
        <v>0.03620134455120505</v>
      </c>
      <c r="M109" s="12">
        <f t="shared" si="17"/>
        <v>0.009067475060491992</v>
      </c>
      <c r="N109" s="12">
        <f t="shared" si="18"/>
        <v>0.03354983495972763</v>
      </c>
      <c r="O109" s="12">
        <f t="shared" si="19"/>
        <v>0.03474164376640032</v>
      </c>
      <c r="P109" s="13"/>
      <c r="Q109" s="37" t="s">
        <v>94</v>
      </c>
      <c r="R109" s="42" t="s">
        <v>158</v>
      </c>
      <c r="S109" s="32">
        <v>67060239.02489763</v>
      </c>
      <c r="T109" s="32">
        <v>11173531.700409658</v>
      </c>
      <c r="U109" s="33">
        <v>575.1870980091763</v>
      </c>
      <c r="V109" s="32">
        <v>3156567.4941475</v>
      </c>
      <c r="W109" s="32">
        <v>1741597.167574115</v>
      </c>
      <c r="Z109" s="60"/>
      <c r="AA109" s="60"/>
      <c r="AB109" s="60"/>
      <c r="AC109" s="60"/>
      <c r="AD109" s="60"/>
      <c r="AE109" s="60"/>
    </row>
    <row r="110" spans="1:31" ht="15">
      <c r="A110" s="37" t="s">
        <v>95</v>
      </c>
      <c r="B110" s="42" t="s">
        <v>158</v>
      </c>
      <c r="C110" s="32">
        <v>1453116.7572816757</v>
      </c>
      <c r="D110" s="32">
        <v>343668.36354821885</v>
      </c>
      <c r="E110" s="33">
        <v>14.075704920645268</v>
      </c>
      <c r="F110" s="32">
        <v>75877.4245780687</v>
      </c>
      <c r="G110" s="32">
        <v>52751.16619358386</v>
      </c>
      <c r="H110" s="6"/>
      <c r="I110" s="12" t="s">
        <v>95</v>
      </c>
      <c r="J110" s="42" t="s">
        <v>158</v>
      </c>
      <c r="K110" s="12">
        <f t="shared" si="15"/>
        <v>0.028525868244494657</v>
      </c>
      <c r="L110" s="12">
        <f t="shared" si="16"/>
        <v>0.05008907616758296</v>
      </c>
      <c r="M110" s="12">
        <f t="shared" si="17"/>
        <v>0.022591543862512387</v>
      </c>
      <c r="N110" s="12">
        <f t="shared" si="18"/>
        <v>0.047402029608528684</v>
      </c>
      <c r="O110" s="12">
        <f t="shared" si="19"/>
        <v>0.04860981168230061</v>
      </c>
      <c r="P110" s="13"/>
      <c r="Q110" s="37" t="s">
        <v>95</v>
      </c>
      <c r="R110" s="42" t="s">
        <v>158</v>
      </c>
      <c r="S110" s="32">
        <v>1412814.9832165914</v>
      </c>
      <c r="T110" s="32">
        <v>327275.43914890994</v>
      </c>
      <c r="U110" s="33">
        <v>13.764738233096274</v>
      </c>
      <c r="V110" s="32">
        <v>72443.45765343633</v>
      </c>
      <c r="W110" s="32">
        <v>50305.810231695585</v>
      </c>
      <c r="Z110" s="60"/>
      <c r="AA110" s="60"/>
      <c r="AB110" s="60"/>
      <c r="AC110" s="60"/>
      <c r="AD110" s="60"/>
      <c r="AE110" s="60"/>
    </row>
    <row r="111" spans="1:31" ht="15">
      <c r="A111" s="37" t="s">
        <v>119</v>
      </c>
      <c r="B111" s="42" t="s">
        <v>158</v>
      </c>
      <c r="C111" s="32">
        <v>570900714.7417203</v>
      </c>
      <c r="D111" s="32">
        <v>152262592.7910478</v>
      </c>
      <c r="E111" s="33">
        <v>6522.321355210347</v>
      </c>
      <c r="F111" s="32">
        <v>25306944.318893418</v>
      </c>
      <c r="G111" s="32">
        <v>9015546.542917645</v>
      </c>
      <c r="H111" s="6"/>
      <c r="I111" s="12" t="s">
        <v>119</v>
      </c>
      <c r="J111" s="42" t="s">
        <v>158</v>
      </c>
      <c r="K111" s="12">
        <f t="shared" si="15"/>
        <v>0.05414058547837608</v>
      </c>
      <c r="L111" s="12">
        <f t="shared" si="16"/>
        <v>0.07624081001004868</v>
      </c>
      <c r="M111" s="12">
        <f t="shared" si="17"/>
        <v>0.04805847089907189</v>
      </c>
      <c r="N111" s="12">
        <f t="shared" si="18"/>
        <v>0.07348684443618869</v>
      </c>
      <c r="O111" s="12">
        <f t="shared" si="19"/>
        <v>0.0747247054775928</v>
      </c>
      <c r="P111" s="13"/>
      <c r="Q111" s="37" t="s">
        <v>119</v>
      </c>
      <c r="R111" s="42" t="s">
        <v>158</v>
      </c>
      <c r="S111" s="32">
        <v>541579294.6465881</v>
      </c>
      <c r="T111" s="32">
        <v>141476323.3050289</v>
      </c>
      <c r="U111" s="33">
        <v>6223.241867045075</v>
      </c>
      <c r="V111" s="32">
        <v>23574526.739715196</v>
      </c>
      <c r="W111" s="32">
        <v>8388703.169256037</v>
      </c>
      <c r="Z111" s="60"/>
      <c r="AA111" s="60"/>
      <c r="AB111" s="60"/>
      <c r="AC111" s="60"/>
      <c r="AD111" s="60"/>
      <c r="AE111" s="60"/>
    </row>
    <row r="112" spans="1:31" ht="15">
      <c r="A112" s="37" t="s">
        <v>122</v>
      </c>
      <c r="B112" s="42" t="s">
        <v>158</v>
      </c>
      <c r="C112" s="32">
        <v>21584737.064681545</v>
      </c>
      <c r="D112" s="32">
        <v>3726202.202183188</v>
      </c>
      <c r="E112" s="33">
        <v>193.21123969592776</v>
      </c>
      <c r="F112" s="32">
        <v>992733.7961664351</v>
      </c>
      <c r="G112" s="32">
        <v>561177.5055119772</v>
      </c>
      <c r="H112" s="6"/>
      <c r="I112" s="12" t="s">
        <v>122</v>
      </c>
      <c r="J112" s="42" t="s">
        <v>158</v>
      </c>
      <c r="K112" s="12">
        <f t="shared" si="15"/>
        <v>0.02257315913105784</v>
      </c>
      <c r="L112" s="12">
        <f t="shared" si="16"/>
        <v>0.044011567563650544</v>
      </c>
      <c r="M112" s="12">
        <f t="shared" si="17"/>
        <v>0.016673180318711678</v>
      </c>
      <c r="N112" s="12">
        <f t="shared" si="18"/>
        <v>0.041340072588696763</v>
      </c>
      <c r="O112" s="12">
        <f t="shared" si="19"/>
        <v>0.04254086448791017</v>
      </c>
      <c r="P112" s="13"/>
      <c r="Q112" s="37" t="s">
        <v>122</v>
      </c>
      <c r="R112" s="42" t="s">
        <v>158</v>
      </c>
      <c r="S112" s="32">
        <v>21108257.01999004</v>
      </c>
      <c r="T112" s="32">
        <v>3569119.6514985086</v>
      </c>
      <c r="U112" s="33">
        <v>190.04262474530796</v>
      </c>
      <c r="V112" s="32">
        <v>953323.3400867501</v>
      </c>
      <c r="W112" s="32">
        <v>538278.6657361621</v>
      </c>
      <c r="Z112" s="60"/>
      <c r="AA112" s="60"/>
      <c r="AB112" s="60"/>
      <c r="AC112" s="60"/>
      <c r="AD112" s="60"/>
      <c r="AE112" s="60"/>
    </row>
    <row r="113" spans="1:31" ht="15">
      <c r="A113" s="37" t="s">
        <v>135</v>
      </c>
      <c r="B113" s="42" t="s">
        <v>158</v>
      </c>
      <c r="C113" s="32">
        <v>275988851.7043674</v>
      </c>
      <c r="D113" s="32">
        <v>61516804.37027791</v>
      </c>
      <c r="E113" s="33">
        <v>3110.6118506772705</v>
      </c>
      <c r="F113" s="32">
        <v>6751671.494141225</v>
      </c>
      <c r="G113" s="32">
        <v>5498733.74895176</v>
      </c>
      <c r="H113" s="6"/>
      <c r="I113" s="12" t="s">
        <v>135</v>
      </c>
      <c r="J113" s="42" t="s">
        <v>158</v>
      </c>
      <c r="K113" s="12">
        <f t="shared" si="15"/>
        <v>0.03866623847525208</v>
      </c>
      <c r="L113" s="12">
        <f t="shared" si="16"/>
        <v>0.0604420408682067</v>
      </c>
      <c r="M113" s="12">
        <f t="shared" si="17"/>
        <v>0.03267340681779851</v>
      </c>
      <c r="N113" s="12">
        <f t="shared" si="18"/>
        <v>0.05772850236784288</v>
      </c>
      <c r="O113" s="12">
        <f t="shared" si="19"/>
        <v>0.05894819212207714</v>
      </c>
      <c r="P113" s="13"/>
      <c r="Q113" s="37" t="s">
        <v>135</v>
      </c>
      <c r="R113" s="42" t="s">
        <v>158</v>
      </c>
      <c r="S113" s="32">
        <v>265714665.09734187</v>
      </c>
      <c r="T113" s="32">
        <v>58010529.57115203</v>
      </c>
      <c r="U113" s="33">
        <v>3012.1932356742645</v>
      </c>
      <c r="V113" s="32">
        <v>6383180.068445596</v>
      </c>
      <c r="W113" s="32">
        <v>5192637.175131848</v>
      </c>
      <c r="Z113" s="60"/>
      <c r="AA113" s="60"/>
      <c r="AB113" s="60"/>
      <c r="AC113" s="60"/>
      <c r="AD113" s="60"/>
      <c r="AE113" s="60"/>
    </row>
    <row r="114" spans="1:31" ht="15">
      <c r="A114" s="37" t="s">
        <v>136</v>
      </c>
      <c r="B114" s="42" t="s">
        <v>158</v>
      </c>
      <c r="C114" s="32">
        <v>132099869.78989954</v>
      </c>
      <c r="D114" s="32">
        <v>27540419.283004798</v>
      </c>
      <c r="E114" s="33">
        <v>1403.248455859832</v>
      </c>
      <c r="F114" s="32">
        <v>5640193.053550556</v>
      </c>
      <c r="G114" s="32">
        <v>4030373.825754906</v>
      </c>
      <c r="H114" s="6"/>
      <c r="I114" s="12" t="s">
        <v>136</v>
      </c>
      <c r="J114" s="42" t="s">
        <v>158</v>
      </c>
      <c r="K114" s="12">
        <f t="shared" si="15"/>
        <v>0.03758013183327935</v>
      </c>
      <c r="L114" s="12">
        <f t="shared" si="16"/>
        <v>0.05933316382825904</v>
      </c>
      <c r="M114" s="12">
        <f t="shared" si="17"/>
        <v>0.031593566726163536</v>
      </c>
      <c r="N114" s="12">
        <f t="shared" si="18"/>
        <v>0.05662246280549854</v>
      </c>
      <c r="O114" s="12">
        <f t="shared" si="19"/>
        <v>0.05784087716144404</v>
      </c>
      <c r="P114" s="13"/>
      <c r="Q114" s="37" t="s">
        <v>136</v>
      </c>
      <c r="R114" s="42" t="s">
        <v>158</v>
      </c>
      <c r="S114" s="32">
        <v>127315342.43672818</v>
      </c>
      <c r="T114" s="32">
        <v>25997882.652401976</v>
      </c>
      <c r="U114" s="33">
        <v>1360.272592929347</v>
      </c>
      <c r="V114" s="32">
        <v>5337945.436608416</v>
      </c>
      <c r="W114" s="32">
        <v>3810000.079189419</v>
      </c>
      <c r="Z114" s="60"/>
      <c r="AA114" s="60"/>
      <c r="AB114" s="60"/>
      <c r="AC114" s="60"/>
      <c r="AD114" s="60"/>
      <c r="AE114" s="60"/>
    </row>
    <row r="115" spans="1:31" s="1" customFormat="1" ht="15.75" thickBot="1">
      <c r="A115" s="88" t="s">
        <v>165</v>
      </c>
      <c r="B115" s="88" t="s">
        <v>158</v>
      </c>
      <c r="C115" s="90">
        <f>SUM(C99:C114)</f>
        <v>10346087437.101374</v>
      </c>
      <c r="D115" s="90">
        <f>SUM(D99:D114)</f>
        <v>2865671386.195897</v>
      </c>
      <c r="E115" s="91">
        <f>SUM(E99:E114)</f>
        <v>98644.33710703482</v>
      </c>
      <c r="F115" s="90">
        <f>SUM(F99:F114)</f>
        <v>429042859.3478395</v>
      </c>
      <c r="G115" s="90">
        <f>SUM(G99:G114)</f>
        <v>239378992.72127172</v>
      </c>
      <c r="H115" s="9"/>
      <c r="I115" s="89" t="s">
        <v>165</v>
      </c>
      <c r="J115" s="88" t="s">
        <v>158</v>
      </c>
      <c r="K115" s="94">
        <f t="shared" si="15"/>
        <v>0.02931023734450866</v>
      </c>
      <c r="L115" s="94">
        <f t="shared" si="16"/>
        <v>0.05007328769421715</v>
      </c>
      <c r="M115" s="94">
        <f t="shared" si="17"/>
        <v>0.02417227366011354</v>
      </c>
      <c r="N115" s="94">
        <f t="shared" si="18"/>
        <v>0.04867613405873317</v>
      </c>
      <c r="O115" s="94">
        <f t="shared" si="19"/>
        <v>0.04780866152577201</v>
      </c>
      <c r="P115" s="8"/>
      <c r="Q115" s="88" t="s">
        <v>165</v>
      </c>
      <c r="R115" s="88" t="s">
        <v>158</v>
      </c>
      <c r="S115" s="90">
        <f>SUM(S99:S114)</f>
        <v>10051476281.624268</v>
      </c>
      <c r="T115" s="90">
        <f>SUM(T99:T114)</f>
        <v>2729020364.3675437</v>
      </c>
      <c r="U115" s="91">
        <f>SUM(U99:U114)</f>
        <v>96316.15661153055</v>
      </c>
      <c r="V115" s="90">
        <f>SUM(V99:V114)</f>
        <v>409128085.79642004</v>
      </c>
      <c r="W115" s="90">
        <f>SUM(W99:W114)</f>
        <v>228456779.8596919</v>
      </c>
      <c r="Z115" s="93"/>
      <c r="AA115" s="93"/>
      <c r="AB115" s="93"/>
      <c r="AC115" s="93"/>
      <c r="AD115" s="93"/>
      <c r="AE115" s="93"/>
    </row>
    <row r="116" spans="1:31" ht="15.75" thickTop="1">
      <c r="A116" s="69"/>
      <c r="B116" s="70"/>
      <c r="C116" s="71"/>
      <c r="D116" s="71"/>
      <c r="E116" s="72"/>
      <c r="F116" s="71"/>
      <c r="G116" s="71"/>
      <c r="H116" s="6"/>
      <c r="I116" s="78"/>
      <c r="J116" s="70"/>
      <c r="K116" s="78"/>
      <c r="L116" s="78"/>
      <c r="M116" s="78"/>
      <c r="N116" s="78"/>
      <c r="O116" s="78"/>
      <c r="P116" s="13"/>
      <c r="Q116" s="69"/>
      <c r="R116" s="70"/>
      <c r="S116" s="71"/>
      <c r="T116" s="71"/>
      <c r="U116" s="72"/>
      <c r="V116" s="71"/>
      <c r="W116" s="71"/>
      <c r="Z116" s="60"/>
      <c r="AA116" s="60"/>
      <c r="AB116" s="60"/>
      <c r="AC116" s="60"/>
      <c r="AD116" s="60"/>
      <c r="AE116" s="60"/>
    </row>
    <row r="117" spans="1:31" ht="15">
      <c r="A117" s="37" t="s">
        <v>27</v>
      </c>
      <c r="B117" s="42" t="s">
        <v>160</v>
      </c>
      <c r="C117" s="32">
        <v>122929786.56517448</v>
      </c>
      <c r="D117" s="32">
        <v>22244947.263583843</v>
      </c>
      <c r="E117" s="33">
        <v>1103.665167793534</v>
      </c>
      <c r="F117" s="32">
        <v>5466823.032598288</v>
      </c>
      <c r="G117" s="32">
        <v>4248888.363227362</v>
      </c>
      <c r="H117" s="6"/>
      <c r="I117" s="12" t="s">
        <v>27</v>
      </c>
      <c r="J117" s="42" t="s">
        <v>160</v>
      </c>
      <c r="K117" s="12">
        <f t="shared" si="15"/>
        <v>0.05244324214170759</v>
      </c>
      <c r="L117" s="12">
        <f t="shared" si="16"/>
        <v>0.07450788160117572</v>
      </c>
      <c r="M117" s="12">
        <f t="shared" si="17"/>
        <v>0.04637092078808558</v>
      </c>
      <c r="N117" s="12">
        <f t="shared" si="18"/>
        <v>0.07175835037429046</v>
      </c>
      <c r="O117" s="12">
        <f t="shared" si="19"/>
        <v>0.07299421825157681</v>
      </c>
      <c r="P117" s="13"/>
      <c r="Q117" s="37" t="s">
        <v>27</v>
      </c>
      <c r="R117" s="42" t="s">
        <v>160</v>
      </c>
      <c r="S117" s="32">
        <v>116804195.83959135</v>
      </c>
      <c r="T117" s="32">
        <v>20702451.461254597</v>
      </c>
      <c r="U117" s="33">
        <v>1054.7551980537614</v>
      </c>
      <c r="V117" s="32">
        <v>5100798.170305002</v>
      </c>
      <c r="W117" s="32">
        <v>3959842.7381564486</v>
      </c>
      <c r="Z117" s="60"/>
      <c r="AA117" s="60"/>
      <c r="AB117" s="60"/>
      <c r="AC117" s="60"/>
      <c r="AD117" s="60"/>
      <c r="AE117" s="60"/>
    </row>
    <row r="118" spans="1:31" ht="15">
      <c r="A118" s="37" t="s">
        <v>36</v>
      </c>
      <c r="B118" s="42" t="s">
        <v>160</v>
      </c>
      <c r="C118" s="32">
        <v>4097081.404094297</v>
      </c>
      <c r="D118" s="32">
        <v>935777.4496072811</v>
      </c>
      <c r="E118" s="33">
        <v>41.82568597899797</v>
      </c>
      <c r="F118" s="32">
        <v>161191.4372952485</v>
      </c>
      <c r="G118" s="32">
        <v>111867.69488583918</v>
      </c>
      <c r="H118" s="6"/>
      <c r="I118" s="12" t="s">
        <v>36</v>
      </c>
      <c r="J118" s="42" t="s">
        <v>160</v>
      </c>
      <c r="K118" s="12">
        <f t="shared" si="15"/>
        <v>0.011640697347051088</v>
      </c>
      <c r="L118" s="12">
        <f t="shared" si="16"/>
        <v>0.03284990498476015</v>
      </c>
      <c r="M118" s="12">
        <f t="shared" si="17"/>
        <v>0.005803795970599435</v>
      </c>
      <c r="N118" s="12">
        <f t="shared" si="18"/>
        <v>0.030206971307802366</v>
      </c>
      <c r="O118" s="12">
        <f t="shared" si="19"/>
        <v>0.03139492538565092</v>
      </c>
      <c r="P118" s="13"/>
      <c r="Q118" s="37" t="s">
        <v>36</v>
      </c>
      <c r="R118" s="42" t="s">
        <v>160</v>
      </c>
      <c r="S118" s="32">
        <v>4049937.309598728</v>
      </c>
      <c r="T118" s="32">
        <v>906014.9447572334</v>
      </c>
      <c r="U118" s="33">
        <v>41.58433896010129</v>
      </c>
      <c r="V118" s="32">
        <v>156465.1004939552</v>
      </c>
      <c r="W118" s="32">
        <v>108462.52209745022</v>
      </c>
      <c r="Z118" s="60"/>
      <c r="AA118" s="60"/>
      <c r="AB118" s="60"/>
      <c r="AC118" s="60"/>
      <c r="AD118" s="60"/>
      <c r="AE118" s="60"/>
    </row>
    <row r="119" spans="1:31" ht="15">
      <c r="A119" s="37" t="s">
        <v>45</v>
      </c>
      <c r="B119" s="42" t="s">
        <v>160</v>
      </c>
      <c r="C119" s="32">
        <v>19109032.792851035</v>
      </c>
      <c r="D119" s="32">
        <v>3890887.1422769194</v>
      </c>
      <c r="E119" s="33">
        <v>191.4784934788723</v>
      </c>
      <c r="F119" s="32">
        <v>808254.0354334542</v>
      </c>
      <c r="G119" s="32">
        <v>558423.4017343812</v>
      </c>
      <c r="H119" s="6"/>
      <c r="I119" s="12" t="s">
        <v>45</v>
      </c>
      <c r="J119" s="42" t="s">
        <v>160</v>
      </c>
      <c r="K119" s="12">
        <f t="shared" si="15"/>
        <v>0.02804211217092667</v>
      </c>
      <c r="L119" s="12">
        <f t="shared" si="16"/>
        <v>0.04959517807122249</v>
      </c>
      <c r="M119" s="12">
        <f t="shared" si="17"/>
        <v>0.022110578934554814</v>
      </c>
      <c r="N119" s="12">
        <f t="shared" si="18"/>
        <v>0.046909395335600346</v>
      </c>
      <c r="O119" s="12">
        <f t="shared" si="19"/>
        <v>0.04811660934207174</v>
      </c>
      <c r="P119" s="13"/>
      <c r="Q119" s="37" t="s">
        <v>45</v>
      </c>
      <c r="R119" s="42" t="s">
        <v>160</v>
      </c>
      <c r="S119" s="32">
        <v>18587791.84881668</v>
      </c>
      <c r="T119" s="32">
        <v>3707036.0302406945</v>
      </c>
      <c r="U119" s="33">
        <v>187.33637771215413</v>
      </c>
      <c r="V119" s="32">
        <v>772038.1907303047</v>
      </c>
      <c r="W119" s="32">
        <v>532787.4749403286</v>
      </c>
      <c r="Z119" s="60"/>
      <c r="AA119" s="60"/>
      <c r="AB119" s="60"/>
      <c r="AC119" s="60"/>
      <c r="AD119" s="60"/>
      <c r="AE119" s="60"/>
    </row>
    <row r="120" spans="1:31" ht="15">
      <c r="A120" s="37" t="s">
        <v>64</v>
      </c>
      <c r="B120" s="42" t="s">
        <v>160</v>
      </c>
      <c r="C120" s="32">
        <v>136983114.9720224</v>
      </c>
      <c r="D120" s="32">
        <v>26913447.334354635</v>
      </c>
      <c r="E120" s="33">
        <v>1348.3103134570958</v>
      </c>
      <c r="F120" s="32">
        <v>5955568.989199171</v>
      </c>
      <c r="G120" s="32">
        <v>4142474.6456218325</v>
      </c>
      <c r="H120" s="6"/>
      <c r="I120" s="12" t="s">
        <v>64</v>
      </c>
      <c r="J120" s="42" t="s">
        <v>160</v>
      </c>
      <c r="K120" s="12">
        <f t="shared" si="15"/>
        <v>0.041752415039565616</v>
      </c>
      <c r="L120" s="12">
        <f t="shared" si="16"/>
        <v>0.06359291961357205</v>
      </c>
      <c r="M120" s="12">
        <f t="shared" si="17"/>
        <v>0.03574177695312608</v>
      </c>
      <c r="N120" s="12">
        <f t="shared" si="18"/>
        <v>0.060871318408736386</v>
      </c>
      <c r="O120" s="12">
        <f t="shared" si="19"/>
        <v>0.06209463221254108</v>
      </c>
      <c r="P120" s="13"/>
      <c r="Q120" s="37" t="s">
        <v>64</v>
      </c>
      <c r="R120" s="42" t="s">
        <v>160</v>
      </c>
      <c r="S120" s="32">
        <v>131492966.07756825</v>
      </c>
      <c r="T120" s="32">
        <v>25304274.631813943</v>
      </c>
      <c r="U120" s="33">
        <v>1301.7823008196717</v>
      </c>
      <c r="V120" s="32">
        <v>5613846.736974924</v>
      </c>
      <c r="W120" s="32">
        <v>3900287.7144687995</v>
      </c>
      <c r="Z120" s="60"/>
      <c r="AA120" s="60"/>
      <c r="AB120" s="60"/>
      <c r="AC120" s="60"/>
      <c r="AD120" s="60"/>
      <c r="AE120" s="60"/>
    </row>
    <row r="121" spans="1:31" ht="15">
      <c r="A121" s="37" t="s">
        <v>76</v>
      </c>
      <c r="B121" s="42" t="s">
        <v>160</v>
      </c>
      <c r="C121" s="32">
        <v>118605915.02906618</v>
      </c>
      <c r="D121" s="32">
        <v>23253075.130031046</v>
      </c>
      <c r="E121" s="33">
        <v>1152.1439982978945</v>
      </c>
      <c r="F121" s="32">
        <v>5203873.9279233925</v>
      </c>
      <c r="G121" s="32">
        <v>4518320.339201799</v>
      </c>
      <c r="H121" s="6"/>
      <c r="I121" s="12" t="s">
        <v>76</v>
      </c>
      <c r="J121" s="42" t="s">
        <v>160</v>
      </c>
      <c r="K121" s="12">
        <f t="shared" si="15"/>
        <v>0.039691436557725446</v>
      </c>
      <c r="L121" s="12">
        <f t="shared" si="16"/>
        <v>0.061488732391046685</v>
      </c>
      <c r="M121" s="12">
        <f t="shared" si="17"/>
        <v>0.03369268977634077</v>
      </c>
      <c r="N121" s="12">
        <f t="shared" si="18"/>
        <v>0.058772515538038084</v>
      </c>
      <c r="O121" s="12">
        <f t="shared" si="19"/>
        <v>0.05999340916657858</v>
      </c>
      <c r="P121" s="13"/>
      <c r="Q121" s="37" t="s">
        <v>76</v>
      </c>
      <c r="R121" s="42" t="s">
        <v>160</v>
      </c>
      <c r="S121" s="32">
        <v>114077995.50773829</v>
      </c>
      <c r="T121" s="32">
        <v>21906096.994221073</v>
      </c>
      <c r="U121" s="33">
        <v>1114.5904481023108</v>
      </c>
      <c r="V121" s="32">
        <v>4915006.624703449</v>
      </c>
      <c r="W121" s="32">
        <v>4262592.861548389</v>
      </c>
      <c r="Z121" s="60"/>
      <c r="AA121" s="60"/>
      <c r="AB121" s="60"/>
      <c r="AC121" s="60"/>
      <c r="AD121" s="60"/>
      <c r="AE121" s="60"/>
    </row>
    <row r="122" spans="1:31" ht="15">
      <c r="A122" s="37" t="s">
        <v>88</v>
      </c>
      <c r="B122" s="42" t="s">
        <v>160</v>
      </c>
      <c r="C122" s="32">
        <v>37953264.39354357</v>
      </c>
      <c r="D122" s="32">
        <v>7488397.058978926</v>
      </c>
      <c r="E122" s="33">
        <v>371.251666446747</v>
      </c>
      <c r="F122" s="32">
        <v>1588784.2432616837</v>
      </c>
      <c r="G122" s="32">
        <v>1335598.9307613543</v>
      </c>
      <c r="H122" s="6"/>
      <c r="I122" s="12" t="s">
        <v>88</v>
      </c>
      <c r="J122" s="42" t="s">
        <v>160</v>
      </c>
      <c r="K122" s="12">
        <f t="shared" si="15"/>
        <v>0.04617985464290597</v>
      </c>
      <c r="L122" s="12">
        <f t="shared" si="16"/>
        <v>0.068113181190264</v>
      </c>
      <c r="M122" s="12">
        <f t="shared" si="17"/>
        <v>0.040143671391684066</v>
      </c>
      <c r="N122" s="12">
        <f t="shared" si="18"/>
        <v>0.06538001320162756</v>
      </c>
      <c r="O122" s="12">
        <f t="shared" si="19"/>
        <v>0.0666085260795155</v>
      </c>
      <c r="P122" s="13"/>
      <c r="Q122" s="37" t="s">
        <v>88</v>
      </c>
      <c r="R122" s="42" t="s">
        <v>160</v>
      </c>
      <c r="S122" s="32">
        <v>36277953.76206915</v>
      </c>
      <c r="T122" s="32">
        <v>7010864.757454025</v>
      </c>
      <c r="U122" s="33">
        <v>356.9234488058965</v>
      </c>
      <c r="V122" s="32">
        <v>1491284.0710115703</v>
      </c>
      <c r="W122" s="32">
        <v>1252192.2505819025</v>
      </c>
      <c r="Z122" s="60"/>
      <c r="AA122" s="60"/>
      <c r="AB122" s="60"/>
      <c r="AC122" s="60"/>
      <c r="AD122" s="60"/>
      <c r="AE122" s="60"/>
    </row>
    <row r="123" spans="1:31" ht="15">
      <c r="A123" s="37" t="s">
        <v>110</v>
      </c>
      <c r="B123" s="42" t="s">
        <v>160</v>
      </c>
      <c r="C123" s="32">
        <v>67128884.48951927</v>
      </c>
      <c r="D123" s="32">
        <v>14309497.185262084</v>
      </c>
      <c r="E123" s="33">
        <v>737.749261300148</v>
      </c>
      <c r="F123" s="32">
        <v>3412261.3156163343</v>
      </c>
      <c r="G123" s="32">
        <v>2534123.661514023</v>
      </c>
      <c r="H123" s="6"/>
      <c r="I123" s="12" t="s">
        <v>110</v>
      </c>
      <c r="J123" s="42" t="s">
        <v>160</v>
      </c>
      <c r="K123" s="12">
        <f t="shared" si="15"/>
        <v>0.05422053956442485</v>
      </c>
      <c r="L123" s="12">
        <f t="shared" si="16"/>
        <v>0.07632244034618929</v>
      </c>
      <c r="M123" s="12">
        <f t="shared" si="17"/>
        <v>0.0481379636710233</v>
      </c>
      <c r="N123" s="12">
        <f t="shared" si="18"/>
        <v>0.07356826589051302</v>
      </c>
      <c r="O123" s="12">
        <f t="shared" si="19"/>
        <v>0.07480622082076804</v>
      </c>
      <c r="P123" s="13"/>
      <c r="Q123" s="37" t="s">
        <v>110</v>
      </c>
      <c r="R123" s="42" t="s">
        <v>160</v>
      </c>
      <c r="S123" s="32">
        <v>63676320.05847192</v>
      </c>
      <c r="T123" s="32">
        <v>13294805.207870204</v>
      </c>
      <c r="U123" s="33">
        <v>703.8665584788451</v>
      </c>
      <c r="V123" s="32">
        <v>3178429.7506091995</v>
      </c>
      <c r="W123" s="32">
        <v>2357749.3434852445</v>
      </c>
      <c r="Z123" s="60"/>
      <c r="AA123" s="60"/>
      <c r="AB123" s="60"/>
      <c r="AC123" s="60"/>
      <c r="AD123" s="60"/>
      <c r="AE123" s="60"/>
    </row>
    <row r="124" spans="1:31" ht="15">
      <c r="A124" s="37" t="s">
        <v>127</v>
      </c>
      <c r="B124" s="42" t="s">
        <v>160</v>
      </c>
      <c r="C124" s="32">
        <v>125625973.05194965</v>
      </c>
      <c r="D124" s="32">
        <v>20014801.22150645</v>
      </c>
      <c r="E124" s="33">
        <v>957.3047918843802</v>
      </c>
      <c r="F124" s="32">
        <v>5373601.015637145</v>
      </c>
      <c r="G124" s="32">
        <v>2829926.4489052733</v>
      </c>
      <c r="H124" s="6"/>
      <c r="I124" s="12" t="s">
        <v>127</v>
      </c>
      <c r="J124" s="42" t="s">
        <v>160</v>
      </c>
      <c r="K124" s="12">
        <f t="shared" si="15"/>
        <v>0.033383940816969826</v>
      </c>
      <c r="L124" s="12">
        <f t="shared" si="16"/>
        <v>0.05504899900189408</v>
      </c>
      <c r="M124" s="12">
        <f t="shared" si="17"/>
        <v>0.027421586630967942</v>
      </c>
      <c r="N124" s="12">
        <f t="shared" si="18"/>
        <v>0.05234926062089107</v>
      </c>
      <c r="O124" s="12">
        <f t="shared" si="19"/>
        <v>0.05356274745440448</v>
      </c>
      <c r="P124" s="13"/>
      <c r="Q124" s="37" t="s">
        <v>127</v>
      </c>
      <c r="R124" s="42" t="s">
        <v>160</v>
      </c>
      <c r="S124" s="32">
        <v>121567568.53859429</v>
      </c>
      <c r="T124" s="32">
        <v>18970494.48929956</v>
      </c>
      <c r="U124" s="33">
        <v>931.7546023375772</v>
      </c>
      <c r="V124" s="32">
        <v>5106290.4842701135</v>
      </c>
      <c r="W124" s="32">
        <v>2686054.01599751</v>
      </c>
      <c r="Z124" s="60"/>
      <c r="AA124" s="60"/>
      <c r="AB124" s="60"/>
      <c r="AC124" s="60"/>
      <c r="AD124" s="60"/>
      <c r="AE124" s="60"/>
    </row>
    <row r="125" spans="1:31" ht="15">
      <c r="A125" s="37" t="s">
        <v>128</v>
      </c>
      <c r="B125" s="42" t="s">
        <v>160</v>
      </c>
      <c r="C125" s="32">
        <f>ROUNDUP(210715347.479538,0)</f>
        <v>210715348</v>
      </c>
      <c r="D125" s="32">
        <v>40708160.76229649</v>
      </c>
      <c r="E125" s="33">
        <v>2120.5171632263614</v>
      </c>
      <c r="F125" s="32">
        <v>8296954.828078397</v>
      </c>
      <c r="G125" s="32">
        <v>5684040.150539086</v>
      </c>
      <c r="H125" s="6"/>
      <c r="I125" s="12" t="s">
        <v>128</v>
      </c>
      <c r="J125" s="42" t="s">
        <v>160</v>
      </c>
      <c r="K125" s="12">
        <f t="shared" si="15"/>
        <v>0.06560949418118</v>
      </c>
      <c r="L125" s="12">
        <f t="shared" si="16"/>
        <v>0.0879501635152411</v>
      </c>
      <c r="M125" s="12">
        <f t="shared" si="17"/>
        <v>0.059461204391174416</v>
      </c>
      <c r="N125" s="12">
        <f t="shared" si="18"/>
        <v>0.0851662351708331</v>
      </c>
      <c r="O125" s="12">
        <f t="shared" si="19"/>
        <v>0.08641756397185896</v>
      </c>
      <c r="P125" s="13"/>
      <c r="Q125" s="37" t="s">
        <v>128</v>
      </c>
      <c r="R125" s="42" t="s">
        <v>160</v>
      </c>
      <c r="S125" s="32">
        <v>197741620.31271577</v>
      </c>
      <c r="T125" s="32">
        <v>37417302.85766551</v>
      </c>
      <c r="U125" s="33">
        <v>2001.505250439943</v>
      </c>
      <c r="V125" s="32">
        <v>7645791.547110055</v>
      </c>
      <c r="W125" s="32">
        <v>5231911.135308485</v>
      </c>
      <c r="Z125" s="60"/>
      <c r="AA125" s="60"/>
      <c r="AB125" s="60"/>
      <c r="AC125" s="60"/>
      <c r="AD125" s="60"/>
      <c r="AE125" s="60"/>
    </row>
    <row r="126" spans="1:31" ht="15">
      <c r="A126" s="37" t="s">
        <v>132</v>
      </c>
      <c r="B126" s="42" t="s">
        <v>160</v>
      </c>
      <c r="C126" s="32">
        <v>213109926.21975812</v>
      </c>
      <c r="D126" s="32">
        <v>35888472.39541657</v>
      </c>
      <c r="E126" s="33">
        <v>1804.8038539559639</v>
      </c>
      <c r="F126" s="32">
        <v>9803808.307990937</v>
      </c>
      <c r="G126" s="32">
        <v>6349083.816635739</v>
      </c>
      <c r="H126" s="6"/>
      <c r="I126" s="12" t="s">
        <v>132</v>
      </c>
      <c r="J126" s="42" t="s">
        <v>160</v>
      </c>
      <c r="K126" s="12">
        <f t="shared" si="15"/>
        <v>0.048121257157136554</v>
      </c>
      <c r="L126" s="12">
        <f t="shared" si="16"/>
        <v>0.07009528551605748</v>
      </c>
      <c r="M126" s="12">
        <f t="shared" si="17"/>
        <v>0.04207387252281736</v>
      </c>
      <c r="N126" s="12">
        <f t="shared" si="18"/>
        <v>0.0673570455704513</v>
      </c>
      <c r="O126" s="12">
        <f t="shared" si="19"/>
        <v>0.0685878382073879</v>
      </c>
      <c r="P126" s="13"/>
      <c r="Q126" s="37" t="s">
        <v>132</v>
      </c>
      <c r="R126" s="42" t="s">
        <v>160</v>
      </c>
      <c r="S126" s="32">
        <v>203325640.77345893</v>
      </c>
      <c r="T126" s="32">
        <v>33537641.816737115</v>
      </c>
      <c r="U126" s="33">
        <v>1731.9346560206995</v>
      </c>
      <c r="V126" s="32">
        <v>9185125.397988327</v>
      </c>
      <c r="W126" s="32">
        <v>5941564.73583553</v>
      </c>
      <c r="Z126" s="60"/>
      <c r="AA126" s="60"/>
      <c r="AB126" s="60"/>
      <c r="AC126" s="60"/>
      <c r="AD126" s="60"/>
      <c r="AE126" s="60"/>
    </row>
    <row r="127" spans="1:31" ht="15">
      <c r="A127" s="37" t="s">
        <v>137</v>
      </c>
      <c r="B127" s="42" t="s">
        <v>160</v>
      </c>
      <c r="C127" s="32">
        <v>54625195.83360334</v>
      </c>
      <c r="D127" s="32">
        <v>11411396.505303824</v>
      </c>
      <c r="E127" s="33">
        <v>572.502846510014</v>
      </c>
      <c r="F127" s="32">
        <v>2239175.4562407658</v>
      </c>
      <c r="G127" s="32">
        <v>2060546.4022133898</v>
      </c>
      <c r="H127" s="6"/>
      <c r="I127" s="12" t="s">
        <v>137</v>
      </c>
      <c r="J127" s="42" t="s">
        <v>160</v>
      </c>
      <c r="K127" s="12">
        <f t="shared" si="15"/>
        <v>0.042791392307644394</v>
      </c>
      <c r="L127" s="12">
        <f t="shared" si="16"/>
        <v>0.06465367920482867</v>
      </c>
      <c r="M127" s="12">
        <f t="shared" si="17"/>
        <v>0.03677475959498855</v>
      </c>
      <c r="N127" s="12">
        <f t="shared" si="18"/>
        <v>0.061929363648920654</v>
      </c>
      <c r="O127" s="12">
        <f t="shared" si="19"/>
        <v>0.06315389750771705</v>
      </c>
      <c r="P127" s="13"/>
      <c r="Q127" s="37" t="s">
        <v>137</v>
      </c>
      <c r="R127" s="42" t="s">
        <v>160</v>
      </c>
      <c r="S127" s="32">
        <v>52383627.479625195</v>
      </c>
      <c r="T127" s="32">
        <v>10718411.7504077</v>
      </c>
      <c r="U127" s="33">
        <v>552.1959723765456</v>
      </c>
      <c r="V127" s="32">
        <v>2108591.713244167</v>
      </c>
      <c r="W127" s="32">
        <v>1938144.9920315351</v>
      </c>
      <c r="Z127" s="60"/>
      <c r="AA127" s="60"/>
      <c r="AB127" s="60"/>
      <c r="AC127" s="60"/>
      <c r="AD127" s="60"/>
      <c r="AE127" s="60"/>
    </row>
    <row r="128" spans="1:31" ht="15">
      <c r="A128" s="37" t="s">
        <v>143</v>
      </c>
      <c r="B128" s="42" t="s">
        <v>160</v>
      </c>
      <c r="C128" s="32">
        <v>139983378.41818807</v>
      </c>
      <c r="D128" s="32">
        <v>31820172.45785402</v>
      </c>
      <c r="E128" s="33">
        <v>1669.8646760789318</v>
      </c>
      <c r="F128" s="32">
        <v>6476375.095257736</v>
      </c>
      <c r="G128" s="32">
        <v>2806812.928858603</v>
      </c>
      <c r="H128" s="6"/>
      <c r="I128" s="12" t="s">
        <v>143</v>
      </c>
      <c r="J128" s="42" t="s">
        <v>160</v>
      </c>
      <c r="K128" s="12">
        <f t="shared" si="15"/>
        <v>0.029802431945630037</v>
      </c>
      <c r="L128" s="12">
        <f t="shared" si="16"/>
        <v>0.051392403229140404</v>
      </c>
      <c r="M128" s="12">
        <f t="shared" si="17"/>
        <v>0.02386074212605349</v>
      </c>
      <c r="N128" s="12">
        <f t="shared" si="18"/>
        <v>0.048702021619207114</v>
      </c>
      <c r="O128" s="12">
        <f t="shared" si="19"/>
        <v>0.049911302742056796</v>
      </c>
      <c r="P128" s="13"/>
      <c r="Q128" s="37" t="s">
        <v>143</v>
      </c>
      <c r="R128" s="42" t="s">
        <v>160</v>
      </c>
      <c r="S128" s="32">
        <v>135932266.30249277</v>
      </c>
      <c r="T128" s="32">
        <v>30264792.060628135</v>
      </c>
      <c r="U128" s="33">
        <v>1630.9490220432194</v>
      </c>
      <c r="V128" s="32">
        <v>6175610.384786083</v>
      </c>
      <c r="W128" s="32">
        <v>2673381.000402644</v>
      </c>
      <c r="Z128" s="60"/>
      <c r="AA128" s="60"/>
      <c r="AB128" s="60"/>
      <c r="AC128" s="60"/>
      <c r="AD128" s="60"/>
      <c r="AE128" s="60"/>
    </row>
    <row r="129" spans="1:31" ht="15">
      <c r="A129" s="37" t="s">
        <v>145</v>
      </c>
      <c r="B129" s="42" t="s">
        <v>160</v>
      </c>
      <c r="C129" s="32">
        <v>35337605.82375393</v>
      </c>
      <c r="D129" s="32">
        <v>7301763.764948368</v>
      </c>
      <c r="E129" s="33">
        <v>368.94802754671997</v>
      </c>
      <c r="F129" s="32">
        <v>1584344.3323469495</v>
      </c>
      <c r="G129" s="32">
        <v>1194170.27213049</v>
      </c>
      <c r="H129" s="6"/>
      <c r="I129" s="12" t="s">
        <v>145</v>
      </c>
      <c r="J129" s="42" t="s">
        <v>160</v>
      </c>
      <c r="K129" s="12">
        <f t="shared" si="15"/>
        <v>0.00789465173290771</v>
      </c>
      <c r="L129" s="12">
        <f t="shared" si="16"/>
        <v>0.029025322930298803</v>
      </c>
      <c r="M129" s="12">
        <f t="shared" si="17"/>
        <v>0.0020793640567144944</v>
      </c>
      <c r="N129" s="12">
        <f t="shared" si="18"/>
        <v>0.026392175880287194</v>
      </c>
      <c r="O129" s="12">
        <f t="shared" si="19"/>
        <v>0.027575731034511497</v>
      </c>
      <c r="P129" s="13"/>
      <c r="Q129" s="37" t="s">
        <v>145</v>
      </c>
      <c r="R129" s="42" t="s">
        <v>160</v>
      </c>
      <c r="S129" s="32">
        <v>35060812.916307054</v>
      </c>
      <c r="T129" s="32">
        <v>7095805.71268697</v>
      </c>
      <c r="U129" s="33">
        <v>368.182442210075</v>
      </c>
      <c r="V129" s="32">
        <v>1543605.231585221</v>
      </c>
      <c r="W129" s="32">
        <v>1162123.8572151365</v>
      </c>
      <c r="Z129" s="60"/>
      <c r="AA129" s="60"/>
      <c r="AB129" s="60"/>
      <c r="AC129" s="60"/>
      <c r="AD129" s="60"/>
      <c r="AE129" s="60"/>
    </row>
    <row r="130" spans="1:31" ht="15">
      <c r="A130" s="37" t="s">
        <v>148</v>
      </c>
      <c r="B130" s="42" t="s">
        <v>160</v>
      </c>
      <c r="C130" s="32">
        <v>111464422.24729459</v>
      </c>
      <c r="D130" s="32">
        <v>21431380.67590481</v>
      </c>
      <c r="E130" s="33">
        <v>1076.1490171038104</v>
      </c>
      <c r="F130" s="32">
        <v>4771755.345308723</v>
      </c>
      <c r="G130" s="32">
        <v>3872046.329973112</v>
      </c>
      <c r="H130" s="6"/>
      <c r="I130" s="12" t="s">
        <v>148</v>
      </c>
      <c r="J130" s="42" t="s">
        <v>160</v>
      </c>
      <c r="K130" s="12">
        <f t="shared" si="15"/>
        <v>0.035970222019365616</v>
      </c>
      <c r="L130" s="12">
        <f t="shared" si="16"/>
        <v>0.057689501999810044</v>
      </c>
      <c r="M130" s="12">
        <f t="shared" si="17"/>
        <v>0.029992945669447435</v>
      </c>
      <c r="N130" s="12">
        <f t="shared" si="18"/>
        <v>0.054983006902014075</v>
      </c>
      <c r="O130" s="12">
        <f t="shared" si="19"/>
        <v>0.056199530765679295</v>
      </c>
      <c r="P130" s="13"/>
      <c r="Q130" s="37" t="s">
        <v>148</v>
      </c>
      <c r="R130" s="42" t="s">
        <v>160</v>
      </c>
      <c r="S130" s="32">
        <v>107594233.77056387</v>
      </c>
      <c r="T130" s="32">
        <v>20262450.024684712</v>
      </c>
      <c r="U130" s="33">
        <v>1044.8120267506915</v>
      </c>
      <c r="V130" s="32">
        <v>4523063.702534044</v>
      </c>
      <c r="W130" s="32">
        <v>3666017.8471828313</v>
      </c>
      <c r="Z130" s="60"/>
      <c r="AA130" s="60"/>
      <c r="AB130" s="60"/>
      <c r="AC130" s="60"/>
      <c r="AD130" s="60"/>
      <c r="AE130" s="60"/>
    </row>
    <row r="131" spans="1:31" s="1" customFormat="1" ht="15.75" thickBot="1">
      <c r="A131" s="88" t="s">
        <v>165</v>
      </c>
      <c r="B131" s="88" t="s">
        <v>160</v>
      </c>
      <c r="C131" s="90">
        <f>SUM(C117:C130)</f>
        <v>1397668929.240819</v>
      </c>
      <c r="D131" s="90">
        <f>SUM(D117:D130)</f>
        <v>267612176.3473253</v>
      </c>
      <c r="E131" s="91">
        <f>SUM(E117:E130)</f>
        <v>13516.514963059471</v>
      </c>
      <c r="F131" s="90">
        <f>SUM(F117:F130)</f>
        <v>61142771.36218822</v>
      </c>
      <c r="G131" s="90">
        <f>SUM(G117:G130)</f>
        <v>42246323.386202276</v>
      </c>
      <c r="H131" s="9"/>
      <c r="I131" s="89" t="s">
        <v>165</v>
      </c>
      <c r="J131" s="88" t="s">
        <v>160</v>
      </c>
      <c r="K131" s="94">
        <f t="shared" si="15"/>
        <v>0.0441485087564395</v>
      </c>
      <c r="L131" s="94">
        <f t="shared" si="16"/>
        <v>0.06576597380462967</v>
      </c>
      <c r="M131" s="94">
        <f t="shared" si="17"/>
        <v>0.03796158548162687</v>
      </c>
      <c r="N131" s="94">
        <f t="shared" si="18"/>
        <v>0.06305771596068555</v>
      </c>
      <c r="O131" s="94">
        <f t="shared" si="19"/>
        <v>0.0648603231633802</v>
      </c>
      <c r="P131" s="8"/>
      <c r="Q131" s="88" t="s">
        <v>165</v>
      </c>
      <c r="R131" s="88" t="s">
        <v>160</v>
      </c>
      <c r="S131" s="90">
        <f>SUM(S117:S130)</f>
        <v>1338572930.4976122</v>
      </c>
      <c r="T131" s="90">
        <f>SUM(T117:T130)</f>
        <v>251098442.73972148</v>
      </c>
      <c r="U131" s="91">
        <f>SUM(U117:U130)</f>
        <v>13022.172643111491</v>
      </c>
      <c r="V131" s="90">
        <f>SUM(V117:V130)</f>
        <v>57515947.10634641</v>
      </c>
      <c r="W131" s="90">
        <f>SUM(W117:W130)</f>
        <v>39673112.48925224</v>
      </c>
      <c r="Z131" s="93"/>
      <c r="AA131" s="93"/>
      <c r="AB131" s="93"/>
      <c r="AC131" s="93"/>
      <c r="AD131" s="93"/>
      <c r="AE131" s="93"/>
    </row>
    <row r="132" spans="1:31" ht="15.75" thickTop="1">
      <c r="A132" s="69"/>
      <c r="B132" s="70"/>
      <c r="C132" s="71"/>
      <c r="D132" s="71"/>
      <c r="E132" s="72"/>
      <c r="F132" s="71"/>
      <c r="G132" s="71"/>
      <c r="H132" s="6"/>
      <c r="I132" s="78"/>
      <c r="J132" s="70"/>
      <c r="K132" s="78"/>
      <c r="L132" s="78"/>
      <c r="M132" s="78"/>
      <c r="N132" s="78"/>
      <c r="O132" s="78"/>
      <c r="P132" s="13"/>
      <c r="Q132" s="69"/>
      <c r="R132" s="70"/>
      <c r="S132" s="71"/>
      <c r="T132" s="71"/>
      <c r="U132" s="72"/>
      <c r="V132" s="71"/>
      <c r="W132" s="71"/>
      <c r="Z132" s="60"/>
      <c r="AA132" s="60"/>
      <c r="AB132" s="60"/>
      <c r="AC132" s="60"/>
      <c r="AD132" s="60"/>
      <c r="AE132" s="60"/>
    </row>
    <row r="133" spans="1:31" ht="15">
      <c r="A133" s="37" t="s">
        <v>33</v>
      </c>
      <c r="B133" s="42" t="s">
        <v>161</v>
      </c>
      <c r="C133" s="32">
        <v>37907831.14165543</v>
      </c>
      <c r="D133" s="32">
        <v>8118893.101275372</v>
      </c>
      <c r="E133" s="33">
        <v>428.75879643312254</v>
      </c>
      <c r="F133" s="32">
        <v>1801915.8411749667</v>
      </c>
      <c r="G133" s="32">
        <v>852061.8926596359</v>
      </c>
      <c r="H133" s="6"/>
      <c r="I133" s="12" t="s">
        <v>33</v>
      </c>
      <c r="J133" s="42" t="s">
        <v>161</v>
      </c>
      <c r="K133" s="12">
        <f aca="true" t="shared" si="20" ref="K133:K157">C133/S133-1</f>
        <v>0.0074065734996500154</v>
      </c>
      <c r="L133" s="12">
        <f aca="true" t="shared" si="21" ref="L133:L157">D133/T133-1</f>
        <v>0.02852701205948538</v>
      </c>
      <c r="M133" s="12">
        <f aca="true" t="shared" si="22" ref="M133:M157">E133/U133-1</f>
        <v>0.0015941019067944318</v>
      </c>
      <c r="N133" s="12">
        <f aca="true" t="shared" si="23" ref="N133:N157">F133/V133-1</f>
        <v>0.025895140124643223</v>
      </c>
      <c r="O133" s="12">
        <f aca="true" t="shared" si="24" ref="O133:O157">G133/W133-1</f>
        <v>0.02707812213612182</v>
      </c>
      <c r="P133" s="13"/>
      <c r="Q133" s="37" t="s">
        <v>33</v>
      </c>
      <c r="R133" s="42" t="s">
        <v>161</v>
      </c>
      <c r="S133" s="32">
        <v>37629128.23763563</v>
      </c>
      <c r="T133" s="32">
        <v>7893709.164738798</v>
      </c>
      <c r="U133" s="33">
        <v>428.0763990291764</v>
      </c>
      <c r="V133" s="32">
        <v>1756432.7685147617</v>
      </c>
      <c r="W133" s="32">
        <v>829597.9383608265</v>
      </c>
      <c r="Z133" s="60"/>
      <c r="AA133" s="60"/>
      <c r="AB133" s="60"/>
      <c r="AC133" s="60"/>
      <c r="AD133" s="60"/>
      <c r="AE133" s="60"/>
    </row>
    <row r="134" spans="1:31" ht="15">
      <c r="A134" s="37" t="s">
        <v>41</v>
      </c>
      <c r="B134" s="42" t="s">
        <v>161</v>
      </c>
      <c r="C134" s="32">
        <v>13533286.108631395</v>
      </c>
      <c r="D134" s="32">
        <v>2807733.3449168</v>
      </c>
      <c r="E134" s="33">
        <v>138.72735568896707</v>
      </c>
      <c r="F134" s="32">
        <v>594664.9681949838</v>
      </c>
      <c r="G134" s="32">
        <v>362987.33539095277</v>
      </c>
      <c r="H134" s="6"/>
      <c r="I134" s="12" t="s">
        <v>41</v>
      </c>
      <c r="J134" s="42" t="s">
        <v>161</v>
      </c>
      <c r="K134" s="12">
        <f t="shared" si="20"/>
        <v>0.026223953933484756</v>
      </c>
      <c r="L134" s="12">
        <f t="shared" si="21"/>
        <v>0.047738901858024096</v>
      </c>
      <c r="M134" s="12">
        <f t="shared" si="22"/>
        <v>0.020302910993071244</v>
      </c>
      <c r="N134" s="12">
        <f t="shared" si="23"/>
        <v>0.045057869100974424</v>
      </c>
      <c r="O134" s="12">
        <f t="shared" si="24"/>
        <v>0.046262948072252064</v>
      </c>
      <c r="P134" s="13"/>
      <c r="Q134" s="37" t="s">
        <v>41</v>
      </c>
      <c r="R134" s="42" t="s">
        <v>161</v>
      </c>
      <c r="S134" s="32">
        <v>13187458.796648359</v>
      </c>
      <c r="T134" s="32">
        <v>2679802.5156245152</v>
      </c>
      <c r="U134" s="33">
        <v>135.96683317696537</v>
      </c>
      <c r="V134" s="32">
        <v>569025.8748126097</v>
      </c>
      <c r="W134" s="32">
        <v>346937.00666716706</v>
      </c>
      <c r="Z134" s="60"/>
      <c r="AA134" s="60"/>
      <c r="AB134" s="60"/>
      <c r="AC134" s="60"/>
      <c r="AD134" s="60"/>
      <c r="AE134" s="60"/>
    </row>
    <row r="135" spans="1:31" ht="15">
      <c r="A135" s="37" t="s">
        <v>51</v>
      </c>
      <c r="B135" s="42" t="s">
        <v>161</v>
      </c>
      <c r="C135" s="32">
        <v>85939634.75752778</v>
      </c>
      <c r="D135" s="32">
        <v>17162805.146609627</v>
      </c>
      <c r="E135" s="33">
        <v>875.1294652550665</v>
      </c>
      <c r="F135" s="32">
        <v>3720658.038396472</v>
      </c>
      <c r="G135" s="32">
        <v>2092328.5586334628</v>
      </c>
      <c r="H135" s="6"/>
      <c r="I135" s="12" t="s">
        <v>51</v>
      </c>
      <c r="J135" s="42" t="s">
        <v>161</v>
      </c>
      <c r="K135" s="12">
        <f t="shared" si="20"/>
        <v>0.031453503930647386</v>
      </c>
      <c r="L135" s="12">
        <f t="shared" si="21"/>
        <v>0.05307809020013665</v>
      </c>
      <c r="M135" s="12">
        <f t="shared" si="22"/>
        <v>0.02550228785894637</v>
      </c>
      <c r="N135" s="12">
        <f t="shared" si="23"/>
        <v>0.05038339512815759</v>
      </c>
      <c r="O135" s="12">
        <f t="shared" si="24"/>
        <v>0.05159461507939067</v>
      </c>
      <c r="P135" s="13"/>
      <c r="Q135" s="37" t="s">
        <v>51</v>
      </c>
      <c r="R135" s="42" t="s">
        <v>161</v>
      </c>
      <c r="S135" s="32">
        <v>83318961.47526798</v>
      </c>
      <c r="T135" s="32">
        <v>16297751.616262237</v>
      </c>
      <c r="U135" s="33">
        <v>853.3666629668572</v>
      </c>
      <c r="V135" s="32">
        <v>3542190.456983103</v>
      </c>
      <c r="W135" s="32">
        <v>1989672.187961424</v>
      </c>
      <c r="Z135" s="60"/>
      <c r="AA135" s="60"/>
      <c r="AB135" s="60"/>
      <c r="AC135" s="60"/>
      <c r="AD135" s="60"/>
      <c r="AE135" s="60"/>
    </row>
    <row r="136" spans="1:31" ht="15">
      <c r="A136" s="37" t="s">
        <v>54</v>
      </c>
      <c r="B136" s="42" t="s">
        <v>161</v>
      </c>
      <c r="C136" s="32">
        <v>26011277.1227195</v>
      </c>
      <c r="D136" s="32">
        <v>4310152.45010701</v>
      </c>
      <c r="E136" s="33">
        <v>201.4675697521967</v>
      </c>
      <c r="F136" s="32">
        <v>1565298.0845059445</v>
      </c>
      <c r="G136" s="32">
        <v>1026811.0010479805</v>
      </c>
      <c r="H136" s="6"/>
      <c r="I136" s="12" t="s">
        <v>54</v>
      </c>
      <c r="J136" s="42" t="s">
        <v>161</v>
      </c>
      <c r="K136" s="12">
        <f t="shared" si="20"/>
        <v>0.012434090183240487</v>
      </c>
      <c r="L136" s="12">
        <f t="shared" si="21"/>
        <v>0.03365993142757073</v>
      </c>
      <c r="M136" s="12">
        <f t="shared" si="22"/>
        <v>0.0065926111383050046</v>
      </c>
      <c r="N136" s="12">
        <f t="shared" si="23"/>
        <v>0.03101492499429548</v>
      </c>
      <c r="O136" s="12">
        <f t="shared" si="24"/>
        <v>0.03220381074112266</v>
      </c>
      <c r="P136" s="13"/>
      <c r="Q136" s="37" t="s">
        <v>54</v>
      </c>
      <c r="R136" s="42" t="s">
        <v>161</v>
      </c>
      <c r="S136" s="32">
        <v>25691822.682513308</v>
      </c>
      <c r="T136" s="32">
        <v>4169797.35700341</v>
      </c>
      <c r="U136" s="33">
        <v>200.14807134771948</v>
      </c>
      <c r="V136" s="32">
        <v>1518210.887698454</v>
      </c>
      <c r="W136" s="32">
        <v>994775.4410155974</v>
      </c>
      <c r="Z136" s="60"/>
      <c r="AA136" s="60"/>
      <c r="AB136" s="60"/>
      <c r="AC136" s="60"/>
      <c r="AD136" s="60"/>
      <c r="AE136" s="60"/>
    </row>
    <row r="137" spans="1:31" ht="15">
      <c r="A137" s="37" t="s">
        <v>72</v>
      </c>
      <c r="B137" s="42" t="s">
        <v>161</v>
      </c>
      <c r="C137" s="32">
        <v>16274357.092824565</v>
      </c>
      <c r="D137" s="32">
        <v>2690824.4356557745</v>
      </c>
      <c r="E137" s="33">
        <v>129.7502263742778</v>
      </c>
      <c r="F137" s="32">
        <v>718875.5741137951</v>
      </c>
      <c r="G137" s="32">
        <v>374031.4092052893</v>
      </c>
      <c r="H137" s="6"/>
      <c r="I137" s="12" t="s">
        <v>72</v>
      </c>
      <c r="J137" s="42" t="s">
        <v>161</v>
      </c>
      <c r="K137" s="12">
        <f t="shared" si="20"/>
        <v>-0.008591805748541792</v>
      </c>
      <c r="L137" s="12">
        <f t="shared" si="21"/>
        <v>0.01219322425346081</v>
      </c>
      <c r="M137" s="12">
        <f t="shared" si="22"/>
        <v>-0.014311970890995007</v>
      </c>
      <c r="N137" s="12">
        <f t="shared" si="23"/>
        <v>0.009603148437935971</v>
      </c>
      <c r="O137" s="12">
        <f t="shared" si="24"/>
        <v>0.010767343799255924</v>
      </c>
      <c r="P137" s="13"/>
      <c r="Q137" s="37" t="s">
        <v>72</v>
      </c>
      <c r="R137" s="42" t="s">
        <v>161</v>
      </c>
      <c r="S137" s="32">
        <v>16415394.97775906</v>
      </c>
      <c r="T137" s="32">
        <v>2658409.8482188336</v>
      </c>
      <c r="U137" s="33">
        <v>131.63417079495545</v>
      </c>
      <c r="V137" s="32">
        <v>712037.7697177784</v>
      </c>
      <c r="W137" s="32">
        <v>370046.9860842418</v>
      </c>
      <c r="Z137" s="60"/>
      <c r="AA137" s="60"/>
      <c r="AB137" s="60"/>
      <c r="AC137" s="60"/>
      <c r="AD137" s="60"/>
      <c r="AE137" s="60"/>
    </row>
    <row r="138" spans="1:31" ht="15">
      <c r="A138" s="37" t="s">
        <v>73</v>
      </c>
      <c r="B138" s="42" t="s">
        <v>161</v>
      </c>
      <c r="C138" s="32">
        <v>47154672.79926554</v>
      </c>
      <c r="D138" s="32">
        <v>10460877.635551317</v>
      </c>
      <c r="E138" s="33">
        <v>559.9553848848266</v>
      </c>
      <c r="F138" s="32">
        <v>1828231.8484144614</v>
      </c>
      <c r="G138" s="32">
        <v>897636.0530493562</v>
      </c>
      <c r="H138" s="6"/>
      <c r="I138" s="12" t="s">
        <v>73</v>
      </c>
      <c r="J138" s="42" t="s">
        <v>161</v>
      </c>
      <c r="K138" s="12">
        <f t="shared" si="20"/>
        <v>0.02087137457865218</v>
      </c>
      <c r="L138" s="12">
        <f t="shared" si="21"/>
        <v>0.042274104828248005</v>
      </c>
      <c r="M138" s="12">
        <f t="shared" si="22"/>
        <v>0.014981214616637484</v>
      </c>
      <c r="N138" s="12">
        <f t="shared" si="23"/>
        <v>0.03960705580304369</v>
      </c>
      <c r="O138" s="12">
        <f t="shared" si="24"/>
        <v>0.040805849322887555</v>
      </c>
      <c r="P138" s="13"/>
      <c r="Q138" s="37" t="s">
        <v>73</v>
      </c>
      <c r="R138" s="42" t="s">
        <v>161</v>
      </c>
      <c r="S138" s="32">
        <v>46190611.249852955</v>
      </c>
      <c r="T138" s="32">
        <v>10036589.786786577</v>
      </c>
      <c r="U138" s="33">
        <v>551.6903927097054</v>
      </c>
      <c r="V138" s="32">
        <v>1758579.6847081275</v>
      </c>
      <c r="W138" s="32">
        <v>862443.3208492509</v>
      </c>
      <c r="Z138" s="60"/>
      <c r="AA138" s="60"/>
      <c r="AB138" s="60"/>
      <c r="AC138" s="60"/>
      <c r="AD138" s="60"/>
      <c r="AE138" s="60"/>
    </row>
    <row r="139" spans="1:31" ht="15">
      <c r="A139" s="37" t="s">
        <v>78</v>
      </c>
      <c r="B139" s="42" t="s">
        <v>161</v>
      </c>
      <c r="C139" s="32">
        <v>48040361.582219504</v>
      </c>
      <c r="D139" s="32">
        <v>10470906.128040798</v>
      </c>
      <c r="E139" s="33">
        <v>542.9719108924357</v>
      </c>
      <c r="F139" s="32">
        <v>2080263.8960159677</v>
      </c>
      <c r="G139" s="32">
        <v>964935.3669244811</v>
      </c>
      <c r="H139" s="6"/>
      <c r="I139" s="12" t="s">
        <v>78</v>
      </c>
      <c r="J139" s="42" t="s">
        <v>161</v>
      </c>
      <c r="K139" s="12">
        <f t="shared" si="20"/>
        <v>0.012878250700559368</v>
      </c>
      <c r="L139" s="12">
        <f t="shared" si="21"/>
        <v>0.03411340384056616</v>
      </c>
      <c r="M139" s="12">
        <f t="shared" si="22"/>
        <v>0.007034208965983391</v>
      </c>
      <c r="N139" s="12">
        <f t="shared" si="23"/>
        <v>0.03146723702812482</v>
      </c>
      <c r="O139" s="12">
        <f t="shared" si="24"/>
        <v>0.0326566443458014</v>
      </c>
      <c r="P139" s="13"/>
      <c r="Q139" s="37" t="s">
        <v>78</v>
      </c>
      <c r="R139" s="42" t="s">
        <v>161</v>
      </c>
      <c r="S139" s="32">
        <v>47429551.921953395</v>
      </c>
      <c r="T139" s="32">
        <v>10125491.159048108</v>
      </c>
      <c r="U139" s="33">
        <v>539.1792116475924</v>
      </c>
      <c r="V139" s="32">
        <v>2016800.7488145214</v>
      </c>
      <c r="W139" s="32">
        <v>934420.3343946695</v>
      </c>
      <c r="Z139" s="60"/>
      <c r="AA139" s="60"/>
      <c r="AB139" s="60"/>
      <c r="AC139" s="60"/>
      <c r="AD139" s="60"/>
      <c r="AE139" s="60"/>
    </row>
    <row r="140" spans="1:31" ht="15">
      <c r="A140" s="37" t="s">
        <v>91</v>
      </c>
      <c r="B140" s="42" t="s">
        <v>161</v>
      </c>
      <c r="C140" s="32">
        <v>5581384.367444774</v>
      </c>
      <c r="D140" s="32">
        <v>1340572.356502945</v>
      </c>
      <c r="E140" s="33">
        <v>55.586657214238016</v>
      </c>
      <c r="F140" s="32">
        <v>218857.12088121963</v>
      </c>
      <c r="G140" s="32">
        <v>164560.47908648895</v>
      </c>
      <c r="H140" s="6"/>
      <c r="I140" s="12" t="s">
        <v>91</v>
      </c>
      <c r="J140" s="42" t="s">
        <v>161</v>
      </c>
      <c r="K140" s="12">
        <f t="shared" si="20"/>
        <v>0.009386998558561066</v>
      </c>
      <c r="L140" s="12">
        <f t="shared" si="21"/>
        <v>0.03054895704379601</v>
      </c>
      <c r="M140" s="12">
        <f>E140/U140-1</f>
        <v>0.003563100432764754</v>
      </c>
      <c r="N140" s="12">
        <f t="shared" si="23"/>
        <v>0.027911911204724582</v>
      </c>
      <c r="O140" s="12">
        <f t="shared" si="24"/>
        <v>0.02909721879882432</v>
      </c>
      <c r="P140" s="13"/>
      <c r="Q140" s="37" t="s">
        <v>91</v>
      </c>
      <c r="R140" s="42" t="s">
        <v>161</v>
      </c>
      <c r="S140" s="32">
        <v>5529479.154591035</v>
      </c>
      <c r="T140" s="32">
        <v>1300833.2572073757</v>
      </c>
      <c r="U140" s="33">
        <v>55.38929957694487</v>
      </c>
      <c r="V140" s="32">
        <v>212914.27650129722</v>
      </c>
      <c r="W140" s="32">
        <v>159907.61230369087</v>
      </c>
      <c r="Z140" s="60"/>
      <c r="AA140" s="60"/>
      <c r="AB140" s="60"/>
      <c r="AC140" s="60"/>
      <c r="AD140" s="60"/>
      <c r="AE140" s="60"/>
    </row>
    <row r="141" spans="1:31" ht="15">
      <c r="A141" s="37" t="s">
        <v>96</v>
      </c>
      <c r="B141" s="42" t="s">
        <v>161</v>
      </c>
      <c r="C141" s="32">
        <v>20743925.113418832</v>
      </c>
      <c r="D141" s="32">
        <v>4294870.520114014</v>
      </c>
      <c r="E141" s="33">
        <v>219.95317773195555</v>
      </c>
      <c r="F141" s="32">
        <v>975809.1842913107</v>
      </c>
      <c r="G141" s="32">
        <v>541548.5706504614</v>
      </c>
      <c r="H141" s="6"/>
      <c r="I141" s="12" t="s">
        <v>96</v>
      </c>
      <c r="J141" s="42" t="s">
        <v>161</v>
      </c>
      <c r="K141" s="12">
        <f t="shared" si="20"/>
        <v>0.01619578773442898</v>
      </c>
      <c r="L141" s="12">
        <f t="shared" si="21"/>
        <v>0.0375004935644192</v>
      </c>
      <c r="M141" s="12">
        <f t="shared" si="22"/>
        <v>0.010332604681665414</v>
      </c>
      <c r="N141" s="12">
        <f t="shared" si="23"/>
        <v>0.0348456596131661</v>
      </c>
      <c r="O141" s="12">
        <f t="shared" si="24"/>
        <v>0.036038962663446306</v>
      </c>
      <c r="P141" s="13"/>
      <c r="Q141" s="37" t="s">
        <v>96</v>
      </c>
      <c r="R141" s="42" t="s">
        <v>161</v>
      </c>
      <c r="S141" s="32">
        <v>20413315.390399963</v>
      </c>
      <c r="T141" s="32">
        <v>4139632.266928982</v>
      </c>
      <c r="U141" s="33">
        <v>217.70373114035863</v>
      </c>
      <c r="V141" s="32">
        <v>942951.4200756046</v>
      </c>
      <c r="W141" s="32">
        <v>522710.62205831497</v>
      </c>
      <c r="Z141" s="60"/>
      <c r="AA141" s="60"/>
      <c r="AB141" s="60"/>
      <c r="AC141" s="60"/>
      <c r="AD141" s="60"/>
      <c r="AE141" s="60"/>
    </row>
    <row r="142" spans="1:31" ht="15">
      <c r="A142" s="37" t="s">
        <v>98</v>
      </c>
      <c r="B142" s="42" t="s">
        <v>161</v>
      </c>
      <c r="C142" s="32">
        <v>130480378.10366316</v>
      </c>
      <c r="D142" s="32">
        <v>26939220.314059082</v>
      </c>
      <c r="E142" s="33">
        <v>1381.1510224671442</v>
      </c>
      <c r="F142" s="32">
        <v>6233844.73744382</v>
      </c>
      <c r="G142" s="32">
        <v>3897029.3846514854</v>
      </c>
      <c r="H142" s="6"/>
      <c r="I142" s="12" t="s">
        <v>98</v>
      </c>
      <c r="J142" s="42" t="s">
        <v>161</v>
      </c>
      <c r="K142" s="12">
        <f t="shared" si="20"/>
        <v>-0.0035343793158252312</v>
      </c>
      <c r="L142" s="12">
        <f t="shared" si="21"/>
        <v>0.017356680433305627</v>
      </c>
      <c r="M142" s="12">
        <f t="shared" si="22"/>
        <v>-0.009283724481762512</v>
      </c>
      <c r="N142" s="12">
        <f t="shared" si="23"/>
        <v>0.014753391979466901</v>
      </c>
      <c r="O142" s="12">
        <f t="shared" si="24"/>
        <v>0.015923526198692972</v>
      </c>
      <c r="P142" s="13"/>
      <c r="Q142" s="37" t="s">
        <v>98</v>
      </c>
      <c r="R142" s="42" t="s">
        <v>161</v>
      </c>
      <c r="S142" s="32">
        <v>130943180.97404619</v>
      </c>
      <c r="T142" s="32">
        <v>26479621.977402568</v>
      </c>
      <c r="U142" s="33">
        <v>1394.0934015085932</v>
      </c>
      <c r="V142" s="32">
        <v>6143211.52973289</v>
      </c>
      <c r="W142" s="32">
        <v>3835947.5729763834</v>
      </c>
      <c r="Z142" s="60"/>
      <c r="AA142" s="60"/>
      <c r="AB142" s="60"/>
      <c r="AC142" s="60"/>
      <c r="AD142" s="60"/>
      <c r="AE142" s="60"/>
    </row>
    <row r="143" spans="1:31" ht="15">
      <c r="A143" s="37" t="s">
        <v>113</v>
      </c>
      <c r="B143" s="42" t="s">
        <v>161</v>
      </c>
      <c r="C143" s="32">
        <v>73270448.58423789</v>
      </c>
      <c r="D143" s="32">
        <v>14039132.750181664</v>
      </c>
      <c r="E143" s="33">
        <v>656.8025894919226</v>
      </c>
      <c r="F143" s="32">
        <v>3983899.774954098</v>
      </c>
      <c r="G143" s="32">
        <v>2138623.0627267337</v>
      </c>
      <c r="H143" s="6"/>
      <c r="I143" s="12" t="s">
        <v>113</v>
      </c>
      <c r="J143" s="42" t="s">
        <v>161</v>
      </c>
      <c r="K143" s="12">
        <f t="shared" si="20"/>
        <v>0.029349845540769248</v>
      </c>
      <c r="L143" s="12">
        <f t="shared" si="21"/>
        <v>0.05093032827853383</v>
      </c>
      <c r="M143" s="12">
        <f t="shared" si="22"/>
        <v>0.023410767025993318</v>
      </c>
      <c r="N143" s="12">
        <f t="shared" si="23"/>
        <v>0.048241129060584864</v>
      </c>
      <c r="O143" s="12">
        <f t="shared" si="24"/>
        <v>0.04944987871819517</v>
      </c>
      <c r="P143" s="13"/>
      <c r="Q143" s="37" t="s">
        <v>113</v>
      </c>
      <c r="R143" s="42" t="s">
        <v>161</v>
      </c>
      <c r="S143" s="32">
        <v>71181288.75391752</v>
      </c>
      <c r="T143" s="32">
        <v>13358766.392419495</v>
      </c>
      <c r="U143" s="33">
        <v>641.7780725529934</v>
      </c>
      <c r="V143" s="32">
        <v>3800556.6319692098</v>
      </c>
      <c r="W143" s="32">
        <v>2037851.5506989833</v>
      </c>
      <c r="Z143" s="60"/>
      <c r="AA143" s="60"/>
      <c r="AB143" s="60"/>
      <c r="AC143" s="60"/>
      <c r="AD143" s="60"/>
      <c r="AE143" s="60"/>
    </row>
    <row r="144" spans="1:31" s="1" customFormat="1" ht="15.75" thickBot="1">
      <c r="A144" s="88" t="s">
        <v>165</v>
      </c>
      <c r="B144" s="88" t="s">
        <v>161</v>
      </c>
      <c r="C144" s="90">
        <f>SUM(C133:C143)</f>
        <v>504937556.7736083</v>
      </c>
      <c r="D144" s="90">
        <f>SUM(D133:D143)</f>
        <v>102635988.1830144</v>
      </c>
      <c r="E144" s="91">
        <f>SUM(E133:E143)</f>
        <v>5190.254156186154</v>
      </c>
      <c r="F144" s="90">
        <f>SUM(F133:F143)</f>
        <v>23722319.068387043</v>
      </c>
      <c r="G144" s="90">
        <f>SUM(G133:G143)</f>
        <v>13312553.114026327</v>
      </c>
      <c r="H144" s="9"/>
      <c r="I144" s="89" t="s">
        <v>165</v>
      </c>
      <c r="J144" s="88" t="s">
        <v>161</v>
      </c>
      <c r="K144" s="94">
        <f t="shared" si="20"/>
        <v>0.014072983018271978</v>
      </c>
      <c r="L144" s="94">
        <f t="shared" si="21"/>
        <v>0.03525891213907806</v>
      </c>
      <c r="M144" s="94">
        <f t="shared" si="22"/>
        <v>0.008006933303690733</v>
      </c>
      <c r="N144" s="94">
        <f t="shared" si="23"/>
        <v>0.03262133321378702</v>
      </c>
      <c r="O144" s="94">
        <f t="shared" si="24"/>
        <v>0.03323752079842568</v>
      </c>
      <c r="P144" s="8"/>
      <c r="Q144" s="88" t="s">
        <v>165</v>
      </c>
      <c r="R144" s="88" t="s">
        <v>161</v>
      </c>
      <c r="S144" s="90">
        <f>SUM(S133:S143)</f>
        <v>497930193.6145854</v>
      </c>
      <c r="T144" s="90">
        <f>SUM(T133:T143)</f>
        <v>99140405.34164089</v>
      </c>
      <c r="U144" s="91">
        <f>SUM(U133:U143)</f>
        <v>5149.026246451862</v>
      </c>
      <c r="V144" s="90">
        <f>SUM(V133:V143)</f>
        <v>22972912.049528357</v>
      </c>
      <c r="W144" s="90">
        <f>SUM(W133:W143)</f>
        <v>12884310.573370548</v>
      </c>
      <c r="Z144" s="93"/>
      <c r="AA144" s="93"/>
      <c r="AB144" s="93"/>
      <c r="AC144" s="93"/>
      <c r="AD144" s="93"/>
      <c r="AE144" s="93"/>
    </row>
    <row r="145" spans="1:31" ht="15.75" thickTop="1">
      <c r="A145" s="69"/>
      <c r="B145" s="70"/>
      <c r="C145" s="71"/>
      <c r="D145" s="71"/>
      <c r="E145" s="72"/>
      <c r="F145" s="71"/>
      <c r="G145" s="71"/>
      <c r="H145" s="6"/>
      <c r="I145" s="78"/>
      <c r="J145" s="70"/>
      <c r="K145" s="78"/>
      <c r="L145" s="78"/>
      <c r="M145" s="78"/>
      <c r="N145" s="78"/>
      <c r="O145" s="78"/>
      <c r="P145" s="13"/>
      <c r="Q145" s="69"/>
      <c r="R145" s="70"/>
      <c r="S145" s="71"/>
      <c r="T145" s="71"/>
      <c r="U145" s="72"/>
      <c r="V145" s="71"/>
      <c r="W145" s="71"/>
      <c r="Z145" s="60"/>
      <c r="AA145" s="60"/>
      <c r="AB145" s="60"/>
      <c r="AC145" s="60"/>
      <c r="AD145" s="60"/>
      <c r="AE145" s="60"/>
    </row>
    <row r="146" spans="1:31" ht="15">
      <c r="A146" s="37" t="s">
        <v>22</v>
      </c>
      <c r="B146" s="42" t="s">
        <v>159</v>
      </c>
      <c r="C146" s="32">
        <v>36490831.24847564</v>
      </c>
      <c r="D146" s="32">
        <v>7471566.727742184</v>
      </c>
      <c r="E146" s="33">
        <v>360.74297823429055</v>
      </c>
      <c r="F146" s="32">
        <v>1486336.5462455945</v>
      </c>
      <c r="G146" s="32">
        <v>1049593.0173392314</v>
      </c>
      <c r="H146" s="6"/>
      <c r="I146" s="12" t="s">
        <v>22</v>
      </c>
      <c r="J146" s="42" t="s">
        <v>159</v>
      </c>
      <c r="K146" s="12">
        <f t="shared" si="20"/>
        <v>0.0025665544942914398</v>
      </c>
      <c r="L146" s="12">
        <f t="shared" si="21"/>
        <v>0.02358552128818836</v>
      </c>
      <c r="M146" s="12">
        <f t="shared" si="22"/>
        <v>-0.0032179914588890135</v>
      </c>
      <c r="N146" s="12">
        <f t="shared" si="23"/>
        <v>0.020966294009952646</v>
      </c>
      <c r="O146" s="12">
        <f t="shared" si="24"/>
        <v>0.022143592461714823</v>
      </c>
      <c r="P146" s="13"/>
      <c r="Q146" s="37" t="s">
        <v>22</v>
      </c>
      <c r="R146" s="42" t="s">
        <v>159</v>
      </c>
      <c r="S146" s="32">
        <v>36397415.29866027</v>
      </c>
      <c r="T146" s="32">
        <v>7299406.422180703</v>
      </c>
      <c r="U146" s="33">
        <v>361.9075937799816</v>
      </c>
      <c r="V146" s="32">
        <v>1455813.53171597</v>
      </c>
      <c r="W146" s="32">
        <v>1026854.7639294083</v>
      </c>
      <c r="Z146" s="60"/>
      <c r="AA146" s="60"/>
      <c r="AB146" s="60"/>
      <c r="AC146" s="60"/>
      <c r="AD146" s="60"/>
      <c r="AE146" s="60"/>
    </row>
    <row r="147" spans="1:31" ht="15">
      <c r="A147" s="37" t="s">
        <v>28</v>
      </c>
      <c r="B147" s="42" t="s">
        <v>159</v>
      </c>
      <c r="C147" s="32">
        <v>267199640.3163359</v>
      </c>
      <c r="D147" s="32">
        <v>33616637.66681997</v>
      </c>
      <c r="E147" s="33">
        <v>1747.1103701004176</v>
      </c>
      <c r="F147" s="32">
        <v>8042612.447412095</v>
      </c>
      <c r="G147" s="32">
        <v>3364648.555813259</v>
      </c>
      <c r="H147" s="6"/>
      <c r="I147" s="12" t="s">
        <v>28</v>
      </c>
      <c r="J147" s="42" t="s">
        <v>159</v>
      </c>
      <c r="K147" s="12">
        <f t="shared" si="20"/>
        <v>0.02575863690216318</v>
      </c>
      <c r="L147" s="12">
        <f t="shared" si="21"/>
        <v>0.047263829381354094</v>
      </c>
      <c r="M147" s="12">
        <f t="shared" si="22"/>
        <v>0.019840278718924242</v>
      </c>
      <c r="N147" s="12">
        <f t="shared" si="23"/>
        <v>0.044584012275331375</v>
      </c>
      <c r="O147" s="12">
        <f t="shared" si="24"/>
        <v>0.04578854483199124</v>
      </c>
      <c r="P147" s="13"/>
      <c r="Q147" s="37" t="s">
        <v>28</v>
      </c>
      <c r="R147" s="42" t="s">
        <v>159</v>
      </c>
      <c r="S147" s="32">
        <v>260489778.69032693</v>
      </c>
      <c r="T147" s="32">
        <v>32099492.71968859</v>
      </c>
      <c r="U147" s="33">
        <v>1713.121560853682</v>
      </c>
      <c r="V147" s="32">
        <v>7699344.765859028</v>
      </c>
      <c r="W147" s="32">
        <v>3217331.622573662</v>
      </c>
      <c r="Z147" s="60"/>
      <c r="AA147" s="60"/>
      <c r="AB147" s="60"/>
      <c r="AC147" s="60"/>
      <c r="AD147" s="60"/>
      <c r="AE147" s="60"/>
    </row>
    <row r="148" spans="1:31" ht="15">
      <c r="A148" s="37" t="s">
        <v>29</v>
      </c>
      <c r="B148" s="42" t="s">
        <v>159</v>
      </c>
      <c r="C148" s="32">
        <v>106167052.92916857</v>
      </c>
      <c r="D148" s="32">
        <v>22754748.622681502</v>
      </c>
      <c r="E148" s="33">
        <v>1216.351037500436</v>
      </c>
      <c r="F148" s="32">
        <v>5200012.528626052</v>
      </c>
      <c r="G148" s="32">
        <v>3294855.8143802295</v>
      </c>
      <c r="H148" s="6"/>
      <c r="I148" s="12" t="s">
        <v>29</v>
      </c>
      <c r="J148" s="42" t="s">
        <v>159</v>
      </c>
      <c r="K148" s="12">
        <f t="shared" si="20"/>
        <v>0.05099576060697397</v>
      </c>
      <c r="L148" s="12">
        <f t="shared" si="21"/>
        <v>0.07303005338653601</v>
      </c>
      <c r="M148" s="12">
        <f t="shared" si="22"/>
        <v>0.04493179084199794</v>
      </c>
      <c r="N148" s="12">
        <f t="shared" si="23"/>
        <v>0.070284303737147</v>
      </c>
      <c r="O148" s="12">
        <f t="shared" si="24"/>
        <v>0.0715184718591777</v>
      </c>
      <c r="P148" s="13"/>
      <c r="Q148" s="37" t="s">
        <v>29</v>
      </c>
      <c r="R148" s="42" t="s">
        <v>159</v>
      </c>
      <c r="S148" s="32">
        <v>101015681.42183055</v>
      </c>
      <c r="T148" s="32">
        <v>21206068.321074873</v>
      </c>
      <c r="U148" s="33">
        <v>1164.0482643563842</v>
      </c>
      <c r="V148" s="32">
        <v>4858533.859152187</v>
      </c>
      <c r="W148" s="32">
        <v>3074940.7508237986</v>
      </c>
      <c r="Z148" s="60"/>
      <c r="AA148" s="60"/>
      <c r="AB148" s="60"/>
      <c r="AC148" s="60"/>
      <c r="AD148" s="60"/>
      <c r="AE148" s="60"/>
    </row>
    <row r="149" spans="1:31" ht="15">
      <c r="A149" s="37" t="s">
        <v>31</v>
      </c>
      <c r="B149" s="42" t="s">
        <v>159</v>
      </c>
      <c r="C149" s="32">
        <v>56887630.06742672</v>
      </c>
      <c r="D149" s="32">
        <v>9405585.48721747</v>
      </c>
      <c r="E149" s="33">
        <v>462.006422471158</v>
      </c>
      <c r="F149" s="32">
        <v>2412696.281459339</v>
      </c>
      <c r="G149" s="32">
        <v>1633852.292262331</v>
      </c>
      <c r="H149" s="6"/>
      <c r="I149" s="12" t="s">
        <v>31</v>
      </c>
      <c r="J149" s="42" t="s">
        <v>159</v>
      </c>
      <c r="K149" s="12">
        <f t="shared" si="20"/>
        <v>0.02469841683085483</v>
      </c>
      <c r="L149" s="12">
        <f t="shared" si="21"/>
        <v>0.046181381628130236</v>
      </c>
      <c r="M149" s="12">
        <f t="shared" si="22"/>
        <v>0.01878617583923381</v>
      </c>
      <c r="N149" s="12">
        <f t="shared" si="23"/>
        <v>0.04350433437047241</v>
      </c>
      <c r="O149" s="12">
        <f t="shared" si="24"/>
        <v>0.04470762192704436</v>
      </c>
      <c r="P149" s="13"/>
      <c r="Q149" s="37" t="s">
        <v>31</v>
      </c>
      <c r="R149" s="42" t="s">
        <v>159</v>
      </c>
      <c r="S149" s="32">
        <v>55516461.3636922</v>
      </c>
      <c r="T149" s="32">
        <v>8990396.553014481</v>
      </c>
      <c r="U149" s="33">
        <v>453.487133441496</v>
      </c>
      <c r="V149" s="32">
        <v>2312109.496809015</v>
      </c>
      <c r="W149" s="32">
        <v>1563932.5855099664</v>
      </c>
      <c r="Z149" s="60"/>
      <c r="AA149" s="60"/>
      <c r="AB149" s="60"/>
      <c r="AC149" s="60"/>
      <c r="AD149" s="60"/>
      <c r="AE149" s="60"/>
    </row>
    <row r="150" spans="1:31" ht="15">
      <c r="A150" s="37" t="s">
        <v>47</v>
      </c>
      <c r="B150" s="42" t="s">
        <v>159</v>
      </c>
      <c r="C150" s="32">
        <v>5421804.298861422</v>
      </c>
      <c r="D150" s="32">
        <v>1287293.4901977056</v>
      </c>
      <c r="E150" s="33">
        <v>54.32730575991373</v>
      </c>
      <c r="F150" s="32">
        <v>206929.9003630215</v>
      </c>
      <c r="G150" s="32">
        <v>153043.80074111355</v>
      </c>
      <c r="H150" s="6"/>
      <c r="I150" s="12" t="s">
        <v>47</v>
      </c>
      <c r="J150" s="42" t="s">
        <v>159</v>
      </c>
      <c r="K150" s="12">
        <f t="shared" si="20"/>
        <v>0.0070691069735522305</v>
      </c>
      <c r="L150" s="12">
        <f t="shared" si="21"/>
        <v>0.02818247049415512</v>
      </c>
      <c r="M150" s="12">
        <f t="shared" si="22"/>
        <v>0.0012585824740036777</v>
      </c>
      <c r="N150" s="12">
        <f t="shared" si="23"/>
        <v>0.025551480198070076</v>
      </c>
      <c r="O150" s="12">
        <f t="shared" si="24"/>
        <v>0.02673406592780858</v>
      </c>
      <c r="P150" s="13"/>
      <c r="Q150" s="37" t="s">
        <v>47</v>
      </c>
      <c r="R150" s="42" t="s">
        <v>159</v>
      </c>
      <c r="S150" s="32">
        <v>5383746.0223112665</v>
      </c>
      <c r="T150" s="32">
        <v>1252008.7894311396</v>
      </c>
      <c r="U150" s="33">
        <v>54.2590163129256</v>
      </c>
      <c r="V150" s="32">
        <v>201774.2691210938</v>
      </c>
      <c r="W150" s="32">
        <v>149058.85157595846</v>
      </c>
      <c r="Z150" s="60"/>
      <c r="AA150" s="60"/>
      <c r="AB150" s="60"/>
      <c r="AC150" s="60"/>
      <c r="AD150" s="60"/>
      <c r="AE150" s="60"/>
    </row>
    <row r="151" spans="1:31" ht="15">
      <c r="A151" s="37" t="s">
        <v>48</v>
      </c>
      <c r="B151" s="42" t="s">
        <v>159</v>
      </c>
      <c r="C151" s="32">
        <v>4149189.1630331315</v>
      </c>
      <c r="D151" s="32">
        <v>869376.7376547655</v>
      </c>
      <c r="E151" s="33">
        <v>47.506267587537565</v>
      </c>
      <c r="F151" s="32">
        <v>177682.64342829905</v>
      </c>
      <c r="G151" s="32">
        <v>148477.7017205272</v>
      </c>
      <c r="H151" s="6"/>
      <c r="I151" s="12" t="s">
        <v>48</v>
      </c>
      <c r="J151" s="42" t="s">
        <v>159</v>
      </c>
      <c r="K151" s="12">
        <f t="shared" si="20"/>
        <v>0.006802636173563359</v>
      </c>
      <c r="L151" s="12">
        <f t="shared" si="21"/>
        <v>0.02791041309158948</v>
      </c>
      <c r="M151" s="12">
        <f t="shared" si="22"/>
        <v>0.0009936491406106196</v>
      </c>
      <c r="N151" s="12">
        <f t="shared" si="23"/>
        <v>0.02528011895635829</v>
      </c>
      <c r="O151" s="12">
        <f t="shared" si="24"/>
        <v>0.026462391773543148</v>
      </c>
      <c r="P151" s="13"/>
      <c r="Q151" s="37" t="s">
        <v>48</v>
      </c>
      <c r="R151" s="42" t="s">
        <v>159</v>
      </c>
      <c r="S151" s="32">
        <v>4121154.448703539</v>
      </c>
      <c r="T151" s="32">
        <v>845770.9218452112</v>
      </c>
      <c r="U151" s="33">
        <v>47.4591098837874</v>
      </c>
      <c r="V151" s="32">
        <v>173301.55939155808</v>
      </c>
      <c r="W151" s="32">
        <v>144649.91889667223</v>
      </c>
      <c r="Z151" s="60"/>
      <c r="AA151" s="60"/>
      <c r="AB151" s="60"/>
      <c r="AC151" s="60"/>
      <c r="AD151" s="60"/>
      <c r="AE151" s="60"/>
    </row>
    <row r="152" spans="1:31" ht="15">
      <c r="A152" s="37" t="s">
        <v>62</v>
      </c>
      <c r="B152" s="42" t="s">
        <v>159</v>
      </c>
      <c r="C152" s="32">
        <f>ROUNDUP(107835129.459631,0)</f>
        <v>107835130</v>
      </c>
      <c r="D152" s="32">
        <v>24405845.29774463</v>
      </c>
      <c r="E152" s="33">
        <v>1304.5948338098603</v>
      </c>
      <c r="F152" s="32">
        <v>4331323.242138135</v>
      </c>
      <c r="G152" s="32">
        <v>3226540.003426976</v>
      </c>
      <c r="H152" s="6"/>
      <c r="I152" s="12" t="s">
        <v>62</v>
      </c>
      <c r="J152" s="42" t="s">
        <v>159</v>
      </c>
      <c r="K152" s="12">
        <f t="shared" si="20"/>
        <v>0.02443848673919402</v>
      </c>
      <c r="L152" s="12">
        <f t="shared" si="21"/>
        <v>0.04591599681972225</v>
      </c>
      <c r="M152" s="12">
        <f t="shared" si="22"/>
        <v>0.018527740372084933</v>
      </c>
      <c r="N152" s="12">
        <f t="shared" si="23"/>
        <v>0.043239628648584105</v>
      </c>
      <c r="O152" s="12">
        <f t="shared" si="24"/>
        <v>0.04444261096722801</v>
      </c>
      <c r="P152" s="13"/>
      <c r="Q152" s="37" t="s">
        <v>62</v>
      </c>
      <c r="R152" s="42" t="s">
        <v>159</v>
      </c>
      <c r="S152" s="32">
        <v>105262669.64377837</v>
      </c>
      <c r="T152" s="32">
        <v>23334422.049145985</v>
      </c>
      <c r="U152" s="33">
        <v>1280.8633305689548</v>
      </c>
      <c r="V152" s="32">
        <v>4151800.912460491</v>
      </c>
      <c r="W152" s="32">
        <v>3089245.8518510372</v>
      </c>
      <c r="Z152" s="60"/>
      <c r="AA152" s="60"/>
      <c r="AB152" s="60"/>
      <c r="AC152" s="60"/>
      <c r="AD152" s="60"/>
      <c r="AE152" s="60"/>
    </row>
    <row r="153" spans="1:31" ht="15">
      <c r="A153" s="37" t="s">
        <v>79</v>
      </c>
      <c r="B153" s="42" t="s">
        <v>159</v>
      </c>
      <c r="C153" s="32">
        <v>17589991.47224272</v>
      </c>
      <c r="D153" s="32">
        <v>3684438.888290163</v>
      </c>
      <c r="E153" s="33">
        <v>181.90506567122196</v>
      </c>
      <c r="F153" s="32">
        <v>903633.1743264935</v>
      </c>
      <c r="G153" s="32">
        <v>525466.3829916707</v>
      </c>
      <c r="H153" s="6"/>
      <c r="I153" s="12" t="s">
        <v>79</v>
      </c>
      <c r="J153" s="42" t="s">
        <v>159</v>
      </c>
      <c r="K153" s="12">
        <f t="shared" si="20"/>
        <v>0.011884189176025073</v>
      </c>
      <c r="L153" s="12">
        <f t="shared" si="21"/>
        <v>0.03309850165853967</v>
      </c>
      <c r="M153" s="12">
        <f t="shared" si="22"/>
        <v>0.006045882915611145</v>
      </c>
      <c r="N153" s="12">
        <f t="shared" si="23"/>
        <v>0.030454931853798106</v>
      </c>
      <c r="O153" s="12">
        <f t="shared" si="24"/>
        <v>0.03164317186034826</v>
      </c>
      <c r="P153" s="13"/>
      <c r="Q153" s="37" t="s">
        <v>79</v>
      </c>
      <c r="R153" s="42" t="s">
        <v>159</v>
      </c>
      <c r="S153" s="32">
        <v>17383403.812808074</v>
      </c>
      <c r="T153" s="32">
        <v>3566396.507569368</v>
      </c>
      <c r="U153" s="33">
        <v>180.81189810552655</v>
      </c>
      <c r="V153" s="32">
        <v>876926.4393745479</v>
      </c>
      <c r="W153" s="32">
        <v>509348.9661198496</v>
      </c>
      <c r="Z153" s="60"/>
      <c r="AA153" s="60"/>
      <c r="AB153" s="60"/>
      <c r="AC153" s="60"/>
      <c r="AD153" s="60"/>
      <c r="AE153" s="60"/>
    </row>
    <row r="154" spans="1:31" ht="15">
      <c r="A154" s="37" t="s">
        <v>125</v>
      </c>
      <c r="B154" s="42" t="s">
        <v>159</v>
      </c>
      <c r="C154" s="32">
        <v>175017837.77125308</v>
      </c>
      <c r="D154" s="32">
        <v>34044452.88700662</v>
      </c>
      <c r="E154" s="33">
        <v>1741.943656100075</v>
      </c>
      <c r="F154" s="32">
        <v>7271657.0338040525</v>
      </c>
      <c r="G154" s="32">
        <v>5888876.680107433</v>
      </c>
      <c r="H154" s="6"/>
      <c r="I154" s="12" t="s">
        <v>125</v>
      </c>
      <c r="J154" s="42" t="s">
        <v>159</v>
      </c>
      <c r="K154" s="12">
        <f t="shared" si="20"/>
        <v>0.033211458475177924</v>
      </c>
      <c r="L154" s="12">
        <f t="shared" si="21"/>
        <v>0.05487290054045579</v>
      </c>
      <c r="M154" s="12">
        <f t="shared" si="22"/>
        <v>0.027250099467029942</v>
      </c>
      <c r="N154" s="12">
        <f t="shared" si="23"/>
        <v>0.05217361277338206</v>
      </c>
      <c r="O154" s="12">
        <f t="shared" si="24"/>
        <v>0.05338689706354027</v>
      </c>
      <c r="P154" s="13"/>
      <c r="Q154" s="37" t="s">
        <v>125</v>
      </c>
      <c r="R154" s="42" t="s">
        <v>159</v>
      </c>
      <c r="S154" s="32">
        <v>169392079.74865654</v>
      </c>
      <c r="T154" s="32">
        <v>32273511.689952612</v>
      </c>
      <c r="U154" s="33">
        <v>1695.7347164082544</v>
      </c>
      <c r="V154" s="32">
        <v>6911080.971358885</v>
      </c>
      <c r="W154" s="32">
        <v>5590421.426850364</v>
      </c>
      <c r="Z154" s="60"/>
      <c r="AA154" s="60"/>
      <c r="AB154" s="60"/>
      <c r="AC154" s="60"/>
      <c r="AD154" s="60"/>
      <c r="AE154" s="60"/>
    </row>
    <row r="155" spans="1:31" ht="15">
      <c r="A155" s="37" t="s">
        <v>126</v>
      </c>
      <c r="B155" s="42" t="s">
        <v>159</v>
      </c>
      <c r="C155" s="32">
        <v>404849816.70341164</v>
      </c>
      <c r="D155" s="32">
        <v>86489703.52859004</v>
      </c>
      <c r="E155" s="33">
        <v>3616.0255403181495</v>
      </c>
      <c r="F155" s="32">
        <v>16124361.896607174</v>
      </c>
      <c r="G155" s="32">
        <v>14391465.485613618</v>
      </c>
      <c r="H155" s="6"/>
      <c r="I155" s="12" t="s">
        <v>126</v>
      </c>
      <c r="J155" s="42" t="s">
        <v>159</v>
      </c>
      <c r="K155" s="12">
        <f t="shared" si="20"/>
        <v>-0.0012480126073344255</v>
      </c>
      <c r="L155" s="12">
        <f t="shared" si="21"/>
        <v>0.01969098118239332</v>
      </c>
      <c r="M155" s="12">
        <f t="shared" si="22"/>
        <v>-0.007010549509253616</v>
      </c>
      <c r="N155" s="12">
        <f t="shared" si="23"/>
        <v>0.017081719545004592</v>
      </c>
      <c r="O155" s="12">
        <f t="shared" si="24"/>
        <v>0.018254538609415727</v>
      </c>
      <c r="P155" s="13"/>
      <c r="Q155" s="37" t="s">
        <v>126</v>
      </c>
      <c r="R155" s="42" t="s">
        <v>159</v>
      </c>
      <c r="S155" s="32">
        <v>405355705.7346234</v>
      </c>
      <c r="T155" s="32">
        <v>84819523.87996998</v>
      </c>
      <c r="U155" s="33">
        <v>3641.554840820383</v>
      </c>
      <c r="V155" s="32">
        <v>15853555.900916662</v>
      </c>
      <c r="W155" s="32">
        <v>14133465.592274593</v>
      </c>
      <c r="Z155" s="60"/>
      <c r="AA155" s="60"/>
      <c r="AB155" s="60"/>
      <c r="AC155" s="60"/>
      <c r="AD155" s="60"/>
      <c r="AE155" s="60"/>
    </row>
    <row r="156" spans="1:31" ht="15">
      <c r="A156" s="37" t="s">
        <v>130</v>
      </c>
      <c r="B156" s="42" t="s">
        <v>159</v>
      </c>
      <c r="C156" s="32">
        <v>68499374.00952311</v>
      </c>
      <c r="D156" s="32">
        <v>13937603.013675114</v>
      </c>
      <c r="E156" s="33">
        <v>753.842028535549</v>
      </c>
      <c r="F156" s="32">
        <v>2881328.0879731383</v>
      </c>
      <c r="G156" s="32">
        <v>2568568.410659993</v>
      </c>
      <c r="H156" s="6"/>
      <c r="I156" s="12" t="s">
        <v>130</v>
      </c>
      <c r="J156" s="42" t="s">
        <v>159</v>
      </c>
      <c r="K156" s="12">
        <f t="shared" si="20"/>
        <v>0.0514862699070171</v>
      </c>
      <c r="L156" s="12">
        <f t="shared" si="21"/>
        <v>0.07353084629183537</v>
      </c>
      <c r="M156" s="12">
        <f t="shared" si="22"/>
        <v>0.04541947003208624</v>
      </c>
      <c r="N156" s="12">
        <f t="shared" si="23"/>
        <v>0.07078381517606092</v>
      </c>
      <c r="O156" s="12">
        <f t="shared" si="24"/>
        <v>0.07201855929560264</v>
      </c>
      <c r="P156" s="13"/>
      <c r="Q156" s="37" t="s">
        <v>130</v>
      </c>
      <c r="R156" s="42" t="s">
        <v>159</v>
      </c>
      <c r="S156" s="32">
        <v>65145286.220028825</v>
      </c>
      <c r="T156" s="32">
        <v>12982955.321515026</v>
      </c>
      <c r="U156" s="33">
        <v>721.0904810414637</v>
      </c>
      <c r="V156" s="32">
        <v>2690858.833628694</v>
      </c>
      <c r="W156" s="32">
        <v>2396011.140280759</v>
      </c>
      <c r="Z156" s="60"/>
      <c r="AA156" s="60"/>
      <c r="AB156" s="60"/>
      <c r="AC156" s="60"/>
      <c r="AD156" s="60"/>
      <c r="AE156" s="60"/>
    </row>
    <row r="157" spans="1:31" s="1" customFormat="1" ht="15.75" thickBot="1">
      <c r="A157" s="88" t="s">
        <v>165</v>
      </c>
      <c r="B157" s="88" t="s">
        <v>159</v>
      </c>
      <c r="C157" s="90">
        <f>SUM(C146:C156)</f>
        <v>1250108297.979732</v>
      </c>
      <c r="D157" s="90">
        <f>SUM(D146:D156)</f>
        <v>237967252.34762016</v>
      </c>
      <c r="E157" s="91">
        <f>SUM(E146:E156)</f>
        <v>11486.355506088608</v>
      </c>
      <c r="F157" s="90">
        <f>SUM(F146:F156)</f>
        <v>49038573.7823834</v>
      </c>
      <c r="G157" s="90">
        <f>SUM(G146:G156)</f>
        <v>36245388.14505638</v>
      </c>
      <c r="H157" s="9"/>
      <c r="I157" s="89" t="s">
        <v>165</v>
      </c>
      <c r="J157" s="88" t="s">
        <v>159</v>
      </c>
      <c r="K157" s="94">
        <f t="shared" si="20"/>
        <v>0.020110691129699543</v>
      </c>
      <c r="L157" s="94">
        <f t="shared" si="21"/>
        <v>0.040658158376851716</v>
      </c>
      <c r="M157" s="94">
        <f t="shared" si="22"/>
        <v>0.015203502082336007</v>
      </c>
      <c r="N157" s="94">
        <f t="shared" si="23"/>
        <v>0.03928090056801614</v>
      </c>
      <c r="O157" s="94">
        <f t="shared" si="24"/>
        <v>0.03869083128964346</v>
      </c>
      <c r="P157" s="8"/>
      <c r="Q157" s="88" t="s">
        <v>165</v>
      </c>
      <c r="R157" s="88" t="s">
        <v>159</v>
      </c>
      <c r="S157" s="90">
        <f>SUM(S146:S156)</f>
        <v>1225463382.4054198</v>
      </c>
      <c r="T157" s="90">
        <f>SUM(T146:T156)</f>
        <v>228669953.17538798</v>
      </c>
      <c r="U157" s="91">
        <f>SUM(U146:U156)</f>
        <v>11314.337945572839</v>
      </c>
      <c r="V157" s="90">
        <f>SUM(V146:V156)</f>
        <v>47185100.539788134</v>
      </c>
      <c r="W157" s="90">
        <f>SUM(W146:W156)</f>
        <v>34895261.47068607</v>
      </c>
      <c r="Z157" s="93"/>
      <c r="AA157" s="93"/>
      <c r="AB157" s="93"/>
      <c r="AC157" s="93"/>
      <c r="AD157" s="93"/>
      <c r="AE157" s="93"/>
    </row>
    <row r="158" spans="1:31" s="1" customFormat="1" ht="15.75" thickTop="1">
      <c r="A158" s="69"/>
      <c r="B158" s="70"/>
      <c r="C158" s="71"/>
      <c r="D158" s="71"/>
      <c r="E158" s="72"/>
      <c r="F158" s="71"/>
      <c r="G158" s="71"/>
      <c r="H158" s="6"/>
      <c r="I158" s="77"/>
      <c r="J158" s="77"/>
      <c r="K158" s="78"/>
      <c r="L158" s="78"/>
      <c r="M158" s="78"/>
      <c r="N158" s="78"/>
      <c r="O158" s="78"/>
      <c r="P158" s="13"/>
      <c r="Q158" s="69"/>
      <c r="R158" s="70"/>
      <c r="S158" s="71"/>
      <c r="T158" s="71"/>
      <c r="U158" s="72"/>
      <c r="V158" s="71"/>
      <c r="W158" s="71"/>
      <c r="Z158" s="60"/>
      <c r="AA158" s="60"/>
      <c r="AB158" s="60"/>
      <c r="AC158" s="60"/>
      <c r="AD158" s="60"/>
      <c r="AE158" s="60"/>
    </row>
    <row r="159" spans="1:31" s="1" customFormat="1" ht="15.75" thickBot="1">
      <c r="A159" s="96" t="s">
        <v>152</v>
      </c>
      <c r="B159" s="88"/>
      <c r="C159" s="90">
        <v>23699809658.43699</v>
      </c>
      <c r="D159" s="90">
        <v>5624410444.3260355</v>
      </c>
      <c r="E159" s="90">
        <v>229258.62122927504</v>
      </c>
      <c r="F159" s="90">
        <v>1014406138.3960155</v>
      </c>
      <c r="G159" s="90">
        <v>663385816.9336544</v>
      </c>
      <c r="H159" s="97"/>
      <c r="I159" s="97" t="s">
        <v>152</v>
      </c>
      <c r="J159" s="97"/>
      <c r="K159" s="94">
        <f>C159/S159-1</f>
        <v>0.033168320336134594</v>
      </c>
      <c r="L159" s="94">
        <f>D159/T159-1</f>
        <v>0.05378387430299769</v>
      </c>
      <c r="M159" s="94">
        <f>E159/U159-1</f>
        <v>0.027624600764954987</v>
      </c>
      <c r="N159" s="94">
        <f>F159/V159-1</f>
        <v>0.05252940721700994</v>
      </c>
      <c r="O159" s="94">
        <f>G159/W159-1</f>
        <v>0.0538831545736449</v>
      </c>
      <c r="P159" s="98"/>
      <c r="Q159" s="96" t="s">
        <v>152</v>
      </c>
      <c r="R159" s="88"/>
      <c r="S159" s="90">
        <v>22938962792.36128</v>
      </c>
      <c r="T159" s="90">
        <v>5337347231.704583</v>
      </c>
      <c r="U159" s="90">
        <v>223095.6918106251</v>
      </c>
      <c r="V159" s="90">
        <v>963779378.9327027</v>
      </c>
      <c r="W159" s="90">
        <v>629468090.5133467</v>
      </c>
      <c r="Z159" s="93"/>
      <c r="AA159" s="93"/>
      <c r="AB159" s="93"/>
      <c r="AC159" s="93"/>
      <c r="AD159" s="93"/>
      <c r="AE159" s="93"/>
    </row>
    <row r="160" ht="15.75" thickTop="1"/>
    <row r="161" ht="15">
      <c r="C161" s="95"/>
    </row>
    <row r="162" spans="3:23" ht="15">
      <c r="C162" s="76"/>
      <c r="D162" s="76"/>
      <c r="E162" s="76"/>
      <c r="F162" s="76"/>
      <c r="G162" s="76"/>
      <c r="S162" s="76"/>
      <c r="T162" s="76"/>
      <c r="U162" s="76"/>
      <c r="V162" s="76"/>
      <c r="W162" s="76"/>
    </row>
    <row r="163" spans="3:23" ht="15">
      <c r="C163" s="76"/>
      <c r="D163" s="76"/>
      <c r="E163" s="76"/>
      <c r="F163" s="76"/>
      <c r="G163" s="76"/>
      <c r="S163" s="76"/>
      <c r="T163" s="76"/>
      <c r="U163" s="76"/>
      <c r="V163" s="76"/>
      <c r="W163" s="76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9" ht="15">
      <c r="D179" s="2"/>
    </row>
    <row r="180" ht="15">
      <c r="D180" s="2"/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3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Calvert, Esra</dc:creator>
  <cp:keywords/>
  <dc:description/>
  <cp:lastModifiedBy>Bishop, Mary</cp:lastModifiedBy>
  <cp:lastPrinted>2017-09-01T18:00:33Z</cp:lastPrinted>
  <dcterms:created xsi:type="dcterms:W3CDTF">2013-08-27T19:27:58Z</dcterms:created>
  <dcterms:modified xsi:type="dcterms:W3CDTF">2017-09-05T14:18:07Z</dcterms:modified>
  <cp:category/>
  <cp:version/>
  <cp:contentType/>
  <cp:contentStatus/>
</cp:coreProperties>
</file>